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8195" windowHeight="7485" activeTab="0"/>
  </bookViews>
  <sheets>
    <sheet name="093013" sheetId="1" r:id="rId1"/>
    <sheet name="053113" sheetId="2" r:id="rId2"/>
    <sheet name="043013" sheetId="3" r:id="rId3"/>
    <sheet name="093012" sheetId="4" r:id="rId4"/>
    <sheet name="Sheet2" sheetId="5" state="hidden" r:id="rId5"/>
    <sheet name="Sheet3" sheetId="6" state="hidden" r:id="rId6"/>
  </sheets>
  <definedNames>
    <definedName name="_xlnm.Print_Area" localSheetId="2">'043013'!$A$1:$P$119</definedName>
    <definedName name="_xlnm.Print_Area" localSheetId="1">'053113'!$A$1:$N$106</definedName>
    <definedName name="_xlnm.Print_Area" localSheetId="0">'093013'!$A$1:$P$119</definedName>
    <definedName name="_xlnm.Print_Titles" localSheetId="2">'043013'!$A:$E,'043013'!$1:$9</definedName>
    <definedName name="_xlnm.Print_Titles" localSheetId="1">'053113'!$A:$E,'053113'!$1:$9</definedName>
    <definedName name="_xlnm.Print_Titles" localSheetId="3">'093012'!$A:$E,'093012'!$1:$9</definedName>
    <definedName name="_xlnm.Print_Titles" localSheetId="0">'093013'!$A:$E,'093013'!$1:$9</definedName>
  </definedNames>
  <calcPr fullCalcOnLoad="1"/>
</workbook>
</file>

<file path=xl/comments1.xml><?xml version="1.0" encoding="utf-8"?>
<comments xmlns="http://schemas.openxmlformats.org/spreadsheetml/2006/main">
  <authors>
    <author>Tracy Teal</author>
  </authors>
  <commentList>
    <comment ref="J53" authorId="0">
      <text>
        <r>
          <rPr>
            <b/>
            <sz val="9"/>
            <rFont val="Tahoma"/>
            <family val="2"/>
          </rPr>
          <t>Per Melissa, she has spent $47.88 on website builder, $14.95 on domain renewal, and will spend $336 on Constant Contact.  Remaining budget will not be used.</t>
        </r>
      </text>
    </comment>
  </commentList>
</comments>
</file>

<file path=xl/comments3.xml><?xml version="1.0" encoding="utf-8"?>
<comments xmlns="http://schemas.openxmlformats.org/spreadsheetml/2006/main">
  <authors>
    <author>Tracy Teal</author>
  </authors>
  <commentList>
    <comment ref="J56" authorId="0">
      <text>
        <r>
          <rPr>
            <b/>
            <sz val="9"/>
            <rFont val="Tahoma"/>
            <family val="2"/>
          </rPr>
          <t>Per Melissa, she has spent $47.88 on website builder, $14.95 on domain renewal, and will spend $336 on Constant Contact.  Remaining budget will not be used.</t>
        </r>
      </text>
    </comment>
  </commentList>
</comments>
</file>

<file path=xl/sharedStrings.xml><?xml version="1.0" encoding="utf-8"?>
<sst xmlns="http://schemas.openxmlformats.org/spreadsheetml/2006/main" count="589" uniqueCount="191">
  <si>
    <t>Budget</t>
  </si>
  <si>
    <t>After School Enrichment (ASE)</t>
  </si>
  <si>
    <t>After School Programs Expense</t>
  </si>
  <si>
    <t>After School Programs Income</t>
  </si>
  <si>
    <t>Total After School Enrichment (ASE)</t>
  </si>
  <si>
    <t>Box Tops</t>
  </si>
  <si>
    <t>Community Support (Target etc.)</t>
  </si>
  <si>
    <t>Fall Fundraiser</t>
  </si>
  <si>
    <t>Membership Dues</t>
  </si>
  <si>
    <t>Scholarship Fundraiser</t>
  </si>
  <si>
    <t>Capital Fund Contribution</t>
  </si>
  <si>
    <t>Scholarship Fundraiser Exp</t>
  </si>
  <si>
    <t>Scholarship Fundraiser Income</t>
  </si>
  <si>
    <t>Thomas Fernald Scholarships</t>
  </si>
  <si>
    <t>Total Scholarship Fundraiser</t>
  </si>
  <si>
    <t>School Store</t>
  </si>
  <si>
    <t>School Store Expenses</t>
  </si>
  <si>
    <t>School Store Income</t>
  </si>
  <si>
    <t>Sister School Contribution</t>
  </si>
  <si>
    <t>Total School Store</t>
  </si>
  <si>
    <t>Spirit Nights</t>
  </si>
  <si>
    <t>Spirit Wear and Field Day</t>
  </si>
  <si>
    <t>Field Day Expenses</t>
  </si>
  <si>
    <t>PE Contrib. (FD shirt profits)</t>
  </si>
  <si>
    <t>Spirit Wear Expense</t>
  </si>
  <si>
    <t>Spirit Wear Income</t>
  </si>
  <si>
    <t>Total Spirit Wear and Field Day</t>
  </si>
  <si>
    <t>Yearbook</t>
  </si>
  <si>
    <t>Yearbook Expenses</t>
  </si>
  <si>
    <t>Yearbook Income</t>
  </si>
  <si>
    <t>Total Yearbook</t>
  </si>
  <si>
    <t>Communications/Website</t>
  </si>
  <si>
    <t>County Council Banquet &amp; Dues</t>
  </si>
  <si>
    <t>Cultural Arts</t>
  </si>
  <si>
    <t>Destination Imagination Conting</t>
  </si>
  <si>
    <t>Directory</t>
  </si>
  <si>
    <t>Fifth Grade Graduation</t>
  </si>
  <si>
    <t>HC George Moody Scholarship</t>
  </si>
  <si>
    <t>Hospitality</t>
  </si>
  <si>
    <t>Liability Insurance</t>
  </si>
  <si>
    <t>Miscellaneous Expense</t>
  </si>
  <si>
    <t>Open House/Membership Exp</t>
  </si>
  <si>
    <t>Outdoor Classroom/School Beauti</t>
  </si>
  <si>
    <t>Paper/Office Supplies</t>
  </si>
  <si>
    <t>PE Recess Cart Restocking</t>
  </si>
  <si>
    <t>Programs</t>
  </si>
  <si>
    <t>Recycling</t>
  </si>
  <si>
    <t>Reflections</t>
  </si>
  <si>
    <t>SGES Homework Notebooks</t>
  </si>
  <si>
    <t>STEM Lab Operations</t>
  </si>
  <si>
    <t>Teacher Classroom Funds</t>
  </si>
  <si>
    <t>Volunteers</t>
  </si>
  <si>
    <t>Silent Auction</t>
  </si>
  <si>
    <t>Book Room Fund Contribution</t>
  </si>
  <si>
    <t>Silent Auction Expenses</t>
  </si>
  <si>
    <t>Silent Auction Income</t>
  </si>
  <si>
    <t>Total Silent Auction</t>
  </si>
  <si>
    <t>Technology Fundraiser (Cookbks)</t>
  </si>
  <si>
    <t>Technology Fund Contribution</t>
  </si>
  <si>
    <t>Technology Fundraiser Expenses</t>
  </si>
  <si>
    <t>Technology Fundraiser Income</t>
  </si>
  <si>
    <t>Total Technology Fundraiser (Cookbks)</t>
  </si>
  <si>
    <t>Prior Year Items</t>
  </si>
  <si>
    <t>Cash not yet spent on PY items</t>
  </si>
  <si>
    <t>Transfer from PY Funds</t>
  </si>
  <si>
    <t>Total Prior Year Items</t>
  </si>
  <si>
    <t>Net Income</t>
  </si>
  <si>
    <t>Shady Grove Elementary School PTA</t>
  </si>
  <si>
    <t>See reverse side for explanations of each column</t>
  </si>
  <si>
    <t>Actual</t>
  </si>
  <si>
    <t>Results</t>
  </si>
  <si>
    <t>Remaining</t>
  </si>
  <si>
    <t>Known</t>
  </si>
  <si>
    <t>Over</t>
  </si>
  <si>
    <t>(Under)</t>
  </si>
  <si>
    <t>Projected</t>
  </si>
  <si>
    <t>Jul 12 - Jun 13</t>
  </si>
  <si>
    <t>Approved</t>
  </si>
  <si>
    <t>Over (Under)</t>
  </si>
  <si>
    <t>Actual Results</t>
  </si>
  <si>
    <t>These are cash receipts and check requests that have been processed by the Treasurer.</t>
  </si>
  <si>
    <t>Remaining Budget</t>
  </si>
  <si>
    <t>This is the difference between the approved budget for the year and the actual results to date.</t>
  </si>
  <si>
    <t>Known Over (Under)</t>
  </si>
  <si>
    <t>These are differences between submitted budgets and estimated results for the year.</t>
  </si>
  <si>
    <t>Projected Results</t>
  </si>
  <si>
    <t>This is our latest estimate of the results for the year, based on input from Board members.</t>
  </si>
  <si>
    <t>Approved Budget</t>
  </si>
  <si>
    <t>This is the 2011-2012 budget that was approved at the September General Membership mtg.</t>
  </si>
  <si>
    <t>Difference</t>
  </si>
  <si>
    <t>This is our latest estimate of the difference between the budget and results for the year.</t>
  </si>
  <si>
    <t>PLEASE HELP US GENERATE THE BEST ESTIMATE OF THE PTA'S FINANCIAL RESULTS BY:</t>
  </si>
  <si>
    <t>1.</t>
  </si>
  <si>
    <t>Turning in your cash receipts and check requests in a timely manner.</t>
  </si>
  <si>
    <t>2.</t>
  </si>
  <si>
    <t>After each monthly PTA Board meeting, reviewing the "Remaining Budget" column for your role to determine if you are likely to receive or spend more or less than this amount through the end of the year.</t>
  </si>
  <si>
    <t>3.</t>
  </si>
  <si>
    <t>Communicating to Tracy any estimated over or under budget amounts as soon as possible.</t>
  </si>
  <si>
    <t>Thanks in advance for your help!</t>
  </si>
  <si>
    <t>Needed for 100% membership</t>
  </si>
  <si>
    <t>100% membership goal</t>
  </si>
  <si>
    <t>Cash as of 7/1/12</t>
  </si>
  <si>
    <t>PTA Memberships as of 8/31/12</t>
  </si>
  <si>
    <t>Prior year funds carried forward</t>
  </si>
  <si>
    <t>Operating Income</t>
  </si>
  <si>
    <t>Total Operating Income</t>
  </si>
  <si>
    <t>Operating Expense</t>
  </si>
  <si>
    <t>Total Operating Expense</t>
  </si>
  <si>
    <t>Net Operating Income</t>
  </si>
  <si>
    <t>Capital Fundraisers and Prior Year Items</t>
  </si>
  <si>
    <t>Total Capital Fundraisers and Prior Year Items</t>
  </si>
  <si>
    <t>Monthly Financial Report</t>
  </si>
  <si>
    <t>For the period from July 2012 through September 2012</t>
  </si>
  <si>
    <t>Jul - Sep 12</t>
  </si>
  <si>
    <t>Oct - Jun 13</t>
  </si>
  <si>
    <t>Amounts payable as of 9/30/12</t>
  </si>
  <si>
    <t>Cash as of 9/30/12</t>
  </si>
  <si>
    <t>Outdoor Classroom/School Beautification</t>
  </si>
  <si>
    <t>Cash Contributions/Grants</t>
  </si>
  <si>
    <t>Wish List</t>
  </si>
  <si>
    <t>Members in excess of 100%</t>
  </si>
  <si>
    <t>GaGa Pit Flooring</t>
  </si>
  <si>
    <t>Total Silent Auction Fund</t>
  </si>
  <si>
    <t>Sock Sales Profit</t>
  </si>
  <si>
    <t>For the period from July 2012 through April 2013</t>
  </si>
  <si>
    <t>Jul 12 - Apr 13</t>
  </si>
  <si>
    <t>May - Jun 13</t>
  </si>
  <si>
    <t>Cash as of 4/30/13</t>
  </si>
  <si>
    <t>Technology Fund balance as of 4/30/13</t>
  </si>
  <si>
    <t>Amounts payable as of 4/30/13</t>
  </si>
  <si>
    <t>PTA Memberships as of 4/30/13</t>
  </si>
  <si>
    <t>NOTE:   Wish list items include:  Walkie-talkies for playground ($150 - approved 11/8), STEM Lab iPad charging cart ($800 - approved 11/8), basketball hoop installation ($900 - approved 4/16), KES PTA donation ($750 - approved 4/16), and tshirts for incoming REES students ($750 - approved 4/16)</t>
  </si>
  <si>
    <t>Notes for Treasurer:</t>
  </si>
  <si>
    <t>Silver Diner raised $560, which has not yet been received</t>
  </si>
  <si>
    <t>Done for this year</t>
  </si>
  <si>
    <t>We owe $3.25 for final membership - due 6/30</t>
  </si>
  <si>
    <t>Still to be spent - Mrs. Reynolds notified</t>
  </si>
  <si>
    <t>Still to be spent - Mrs. Reynolds notified of preliminary amount</t>
  </si>
  <si>
    <t>Waiting for field day tshirt bill</t>
  </si>
  <si>
    <t>Possible that we sell socks at end-of-year picnic</t>
  </si>
  <si>
    <t>Should be done - unless need more</t>
  </si>
  <si>
    <t>Still to be spent - waiting for info on winners</t>
  </si>
  <si>
    <t>Will likely get $100-200 more</t>
  </si>
  <si>
    <t>Will likely have 1 more bill</t>
  </si>
  <si>
    <t>Still to be spent</t>
  </si>
  <si>
    <t>Not sure if done yet</t>
  </si>
  <si>
    <t>Done for this year (excess to be spent on teacher appreciation in misc.)</t>
  </si>
  <si>
    <t>Not sure about remaining expenses</t>
  </si>
  <si>
    <t>Excess teacher appreciation $ moved here</t>
  </si>
  <si>
    <t>May have some expenses from picnic</t>
  </si>
  <si>
    <t>To be spent on iPads</t>
  </si>
  <si>
    <t>Likely to spend more on teacher appreciation week</t>
  </si>
  <si>
    <t>Need receipts from Melissa - see note in column J</t>
  </si>
  <si>
    <t>Do we need to move some to misc to avoid being over by $300?</t>
  </si>
  <si>
    <t>Still to be spent &amp; added to budget</t>
  </si>
  <si>
    <t>Still to be raised</t>
  </si>
  <si>
    <t>Possible that more matching donations will come in, 3 ice cream socials @ $50 remaining</t>
  </si>
  <si>
    <t>Jul 12 - May 13</t>
  </si>
  <si>
    <t>Jun 13</t>
  </si>
  <si>
    <t>For the period from July 2012 through May 2013</t>
  </si>
  <si>
    <t>Possible that more matching donations will come in, 2 ice cream socials @ $50 remaining</t>
  </si>
  <si>
    <t>Amounts payable as of 5/31/13</t>
  </si>
  <si>
    <t>Technology Fund balance as of 5/31/13</t>
  </si>
  <si>
    <t>Cash as of 5/31/13</t>
  </si>
  <si>
    <t>PTA Memberships as of 5/31/13</t>
  </si>
  <si>
    <t>Estimated</t>
  </si>
  <si>
    <t>Still to be spent - waiting for info from winners</t>
  </si>
  <si>
    <t>Final event (ice cream social) last week of school</t>
  </si>
  <si>
    <t>Still to be spent - Mrs. Reynolds is aware</t>
  </si>
  <si>
    <t>Might have one more receipt</t>
  </si>
  <si>
    <t>Might have one more expense</t>
  </si>
  <si>
    <t>NOTE:   Budgeted wish list items include:  Walkie-talkies for playground ($150 - approved 11/8), STEM Lab iPad charging cart ($800 - approved 11/8), basketball hoop installation ($900 - approved 4/16), KES PTA donation ($750 - approved 4/16), and tshirts for incoming REES students ($750 - approved 4/16)</t>
  </si>
  <si>
    <t>Estimated Remaining</t>
  </si>
  <si>
    <t>Based on feedback from Board members, this is what we expect to receive/spend before June 30.</t>
  </si>
  <si>
    <t>Technology Fund</t>
  </si>
  <si>
    <t>Technology Fund Contributions</t>
  </si>
  <si>
    <t>Transfers to Technology Fund</t>
  </si>
  <si>
    <t>Cash from PY spent on approved items</t>
  </si>
  <si>
    <t>Remaining budget $1,139.33 to be spent on iPads</t>
  </si>
  <si>
    <t>For the period from July 2013 through September 2013</t>
  </si>
  <si>
    <t>Jul 13 - Sep 13</t>
  </si>
  <si>
    <t>Jul 13 - Jun 14</t>
  </si>
  <si>
    <t>Oct - Jun 14</t>
  </si>
  <si>
    <t>Cash as of 9/30/13</t>
  </si>
  <si>
    <t>Amounts payable as of 9/30/13</t>
  </si>
  <si>
    <t>PTA Memberships as of 9/30/13</t>
  </si>
  <si>
    <t>Communicating to Jim or Sue any estimated over or under budget amounts as soon as possible.</t>
  </si>
  <si>
    <t>Teacher Appreciation</t>
  </si>
  <si>
    <t>Welcoming Committee</t>
  </si>
  <si>
    <t>Cash as of 7/1/13</t>
  </si>
  <si>
    <t>This is the 2013-2014 budget that was approved at the September General Membership mtg.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</si>
</sst>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0">
    <font>
      <sz val="11"/>
      <color indexed="8"/>
      <name val="Calibri"/>
      <family val="2"/>
    </font>
    <font>
      <b/>
      <sz val="11"/>
      <color indexed="8"/>
      <name val="Calibri"/>
      <family val="2"/>
    </font>
    <font>
      <b/>
      <sz val="8"/>
      <color indexed="8"/>
      <name val="Arial"/>
      <family val="2"/>
    </font>
    <font>
      <sz val="8"/>
      <color indexed="8"/>
      <name val="Arial"/>
      <family val="2"/>
    </font>
    <font>
      <b/>
      <sz val="12"/>
      <color indexed="8"/>
      <name val="Arial"/>
      <family val="2"/>
    </font>
    <font>
      <b/>
      <sz val="10"/>
      <color indexed="8"/>
      <name val="Arial"/>
      <family val="2"/>
    </font>
    <font>
      <i/>
      <sz val="8"/>
      <color indexed="8"/>
      <name val="Arial"/>
      <family val="2"/>
    </font>
    <font>
      <sz val="11"/>
      <color indexed="8"/>
      <name val="Arial"/>
      <family val="2"/>
    </font>
    <font>
      <b/>
      <sz val="11"/>
      <color indexed="8"/>
      <name val="Arial"/>
      <family val="2"/>
    </font>
    <font>
      <sz val="10"/>
      <color indexed="8"/>
      <name val="Calibri"/>
      <family val="2"/>
    </font>
    <font>
      <sz val="10"/>
      <color indexed="8"/>
      <name val="Arial"/>
      <family val="2"/>
    </font>
    <font>
      <b/>
      <sz val="9"/>
      <name val="Tahoma"/>
      <family val="2"/>
    </font>
    <font>
      <b/>
      <sz val="8"/>
      <color indexed="8"/>
      <name val="Calibri"/>
      <family val="2"/>
    </font>
    <font>
      <i/>
      <sz val="11"/>
      <color indexed="55"/>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top/>
      <bottom style="double"/>
    </border>
    <border>
      <left/>
      <right style="medium"/>
      <top style="medium"/>
      <bottom/>
    </border>
    <border>
      <left/>
      <right style="medium"/>
      <top/>
      <bottom/>
    </border>
    <border>
      <left/>
      <right style="medium"/>
      <top/>
      <bottom style="medium"/>
    </border>
    <border>
      <left style="medium"/>
      <right style="medium"/>
      <top style="medium"/>
      <bottom/>
    </border>
    <border>
      <left style="medium"/>
      <right style="medium"/>
      <top/>
      <bottom/>
    </border>
    <border>
      <left style="medium"/>
      <right style="medium"/>
      <top/>
      <bottom style="thin"/>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 fillId="0" borderId="9" applyNumberFormat="0" applyFill="0" applyAlignment="0" applyProtection="0"/>
    <xf numFmtId="0" fontId="26" fillId="0" borderId="0" applyNumberFormat="0" applyFill="0" applyBorder="0" applyAlignment="0" applyProtection="0"/>
  </cellStyleXfs>
  <cellXfs count="99">
    <xf numFmtId="0" fontId="0" fillId="0" borderId="0" xfId="0" applyAlignment="1">
      <alignment/>
    </xf>
    <xf numFmtId="49" fontId="2" fillId="0" borderId="0" xfId="0" applyNumberFormat="1" applyFont="1" applyAlignment="1">
      <alignment/>
    </xf>
    <xf numFmtId="49" fontId="2" fillId="0" borderId="0" xfId="0" applyNumberFormat="1" applyFont="1" applyAlignment="1">
      <alignment horizontal="center"/>
    </xf>
    <xf numFmtId="0" fontId="0" fillId="0" borderId="0" xfId="0" applyAlignment="1">
      <alignment horizontal="center"/>
    </xf>
    <xf numFmtId="0" fontId="2" fillId="0" borderId="0" xfId="0" applyNumberFormat="1" applyFont="1" applyAlignment="1">
      <alignment/>
    </xf>
    <xf numFmtId="0" fontId="0" fillId="0" borderId="0" xfId="0" applyNumberFormat="1" applyAlignment="1">
      <alignment/>
    </xf>
    <xf numFmtId="0" fontId="1" fillId="0" borderId="0" xfId="0" applyFont="1" applyAlignment="1">
      <alignment/>
    </xf>
    <xf numFmtId="0" fontId="4" fillId="0" borderId="0" xfId="0" applyNumberFormat="1" applyFont="1" applyAlignment="1">
      <alignment horizontal="center"/>
    </xf>
    <xf numFmtId="49" fontId="0" fillId="0" borderId="0" xfId="0" applyNumberFormat="1" applyBorder="1" applyAlignment="1">
      <alignment horizontal="center"/>
    </xf>
    <xf numFmtId="0" fontId="6" fillId="0" borderId="0" xfId="0" applyNumberFormat="1" applyFont="1" applyBorder="1" applyAlignment="1">
      <alignment horizontal="center"/>
    </xf>
    <xf numFmtId="0" fontId="2" fillId="0" borderId="0" xfId="0" applyNumberFormat="1" applyFont="1" applyBorder="1" applyAlignment="1">
      <alignment horizontal="center"/>
    </xf>
    <xf numFmtId="49" fontId="2" fillId="0" borderId="10" xfId="0" applyNumberFormat="1" applyFont="1" applyBorder="1" applyAlignment="1">
      <alignment horizontal="center"/>
    </xf>
    <xf numFmtId="0" fontId="0" fillId="0" borderId="0" xfId="0" applyNumberFormat="1" applyBorder="1" applyAlignment="1">
      <alignment horizontal="center"/>
    </xf>
    <xf numFmtId="0" fontId="2" fillId="0" borderId="0" xfId="0" applyNumberFormat="1" applyFont="1" applyBorder="1" applyAlignment="1">
      <alignment horizontal="center"/>
    </xf>
    <xf numFmtId="49" fontId="2" fillId="0" borderId="0" xfId="0" applyNumberFormat="1" applyFont="1" applyBorder="1" applyAlignment="1">
      <alignment/>
    </xf>
    <xf numFmtId="0" fontId="0" fillId="0" borderId="0" xfId="0" applyBorder="1" applyAlignment="1">
      <alignment/>
    </xf>
    <xf numFmtId="49" fontId="8" fillId="0" borderId="0" xfId="0" applyNumberFormat="1" applyFont="1" applyAlignment="1">
      <alignment/>
    </xf>
    <xf numFmtId="0" fontId="0" fillId="0" borderId="0" xfId="0" applyFont="1" applyAlignment="1">
      <alignment/>
    </xf>
    <xf numFmtId="0" fontId="8" fillId="0" borderId="0" xfId="0" applyFont="1" applyAlignment="1">
      <alignment/>
    </xf>
    <xf numFmtId="0" fontId="8" fillId="0" borderId="0" xfId="0" applyNumberFormat="1" applyFont="1" applyAlignment="1">
      <alignment/>
    </xf>
    <xf numFmtId="0" fontId="8" fillId="0" borderId="11" xfId="0" applyNumberFormat="1" applyFont="1" applyBorder="1" applyAlignment="1">
      <alignment/>
    </xf>
    <xf numFmtId="0" fontId="8" fillId="0" borderId="12" xfId="0" applyNumberFormat="1" applyFont="1" applyBorder="1" applyAlignment="1">
      <alignment/>
    </xf>
    <xf numFmtId="0" fontId="8" fillId="0" borderId="13" xfId="0" applyNumberFormat="1" applyFont="1" applyBorder="1" applyAlignment="1">
      <alignment/>
    </xf>
    <xf numFmtId="0" fontId="8" fillId="0" borderId="0" xfId="0" applyNumberFormat="1" applyFont="1" applyBorder="1" applyAlignment="1">
      <alignment/>
    </xf>
    <xf numFmtId="0" fontId="8" fillId="0" borderId="0" xfId="0" applyNumberFormat="1" applyFont="1" applyBorder="1" applyAlignment="1" quotePrefix="1">
      <alignment vertical="top"/>
    </xf>
    <xf numFmtId="0" fontId="8" fillId="0" borderId="0" xfId="0" applyNumberFormat="1" applyFont="1" applyBorder="1" applyAlignment="1">
      <alignment vertical="top"/>
    </xf>
    <xf numFmtId="0" fontId="2" fillId="0" borderId="13" xfId="0" applyNumberFormat="1" applyFont="1" applyBorder="1" applyAlignment="1">
      <alignment/>
    </xf>
    <xf numFmtId="0" fontId="2" fillId="0" borderId="0" xfId="0" applyNumberFormat="1" applyFont="1" applyBorder="1" applyAlignment="1">
      <alignment/>
    </xf>
    <xf numFmtId="0" fontId="2" fillId="0" borderId="14" xfId="0" applyNumberFormat="1" applyFont="1" applyBorder="1" applyAlignment="1">
      <alignment/>
    </xf>
    <xf numFmtId="0" fontId="2" fillId="0" borderId="15" xfId="0" applyNumberFormat="1" applyFont="1" applyBorder="1" applyAlignment="1">
      <alignment/>
    </xf>
    <xf numFmtId="0" fontId="8" fillId="0" borderId="15" xfId="0" applyNumberFormat="1" applyFont="1" applyBorder="1" applyAlignment="1">
      <alignment horizontal="center"/>
    </xf>
    <xf numFmtId="0" fontId="2" fillId="0" borderId="10" xfId="0" applyNumberFormat="1" applyFont="1" applyBorder="1" applyAlignment="1">
      <alignment horizontal="center"/>
    </xf>
    <xf numFmtId="0" fontId="2" fillId="0" borderId="10" xfId="0" applyNumberFormat="1" applyFont="1" applyBorder="1" applyAlignment="1">
      <alignment horizontal="center"/>
    </xf>
    <xf numFmtId="0" fontId="5" fillId="0" borderId="0" xfId="0" applyNumberFormat="1" applyFont="1" applyAlignment="1">
      <alignment/>
    </xf>
    <xf numFmtId="0" fontId="9" fillId="0" borderId="0" xfId="0" applyFont="1" applyAlignment="1">
      <alignment/>
    </xf>
    <xf numFmtId="39" fontId="3" fillId="0" borderId="0" xfId="0" applyNumberFormat="1" applyFont="1" applyAlignment="1">
      <alignment/>
    </xf>
    <xf numFmtId="39" fontId="3" fillId="0" borderId="0" xfId="0" applyNumberFormat="1" applyFont="1" applyBorder="1" applyAlignment="1">
      <alignment/>
    </xf>
    <xf numFmtId="39" fontId="3" fillId="0" borderId="10" xfId="0" applyNumberFormat="1" applyFont="1" applyBorder="1" applyAlignment="1">
      <alignment/>
    </xf>
    <xf numFmtId="39" fontId="8" fillId="0" borderId="0" xfId="0" applyNumberFormat="1" applyFont="1" applyAlignment="1">
      <alignment/>
    </xf>
    <xf numFmtId="39" fontId="8" fillId="0" borderId="16" xfId="0" applyNumberFormat="1" applyFont="1" applyBorder="1" applyAlignment="1">
      <alignment/>
    </xf>
    <xf numFmtId="39" fontId="0" fillId="0" borderId="0" xfId="0" applyNumberFormat="1" applyAlignment="1">
      <alignment/>
    </xf>
    <xf numFmtId="39" fontId="2" fillId="0" borderId="0" xfId="0" applyNumberFormat="1" applyFont="1" applyAlignment="1">
      <alignment/>
    </xf>
    <xf numFmtId="39" fontId="3" fillId="0" borderId="0" xfId="42" applyNumberFormat="1" applyFont="1" applyAlignment="1">
      <alignment/>
    </xf>
    <xf numFmtId="39" fontId="3" fillId="0" borderId="10" xfId="42" applyNumberFormat="1" applyFont="1" applyBorder="1" applyAlignment="1">
      <alignment/>
    </xf>
    <xf numFmtId="39" fontId="3" fillId="0" borderId="16" xfId="42" applyNumberFormat="1" applyFont="1" applyBorder="1" applyAlignment="1">
      <alignment/>
    </xf>
    <xf numFmtId="37" fontId="3" fillId="0" borderId="0" xfId="0" applyNumberFormat="1" applyFont="1" applyAlignment="1">
      <alignment/>
    </xf>
    <xf numFmtId="37" fontId="3" fillId="0" borderId="10" xfId="0" applyNumberFormat="1" applyFont="1" applyBorder="1" applyAlignment="1">
      <alignment horizontal="right"/>
    </xf>
    <xf numFmtId="37" fontId="3" fillId="0" borderId="16" xfId="0" applyNumberFormat="1" applyFont="1" applyBorder="1" applyAlignment="1">
      <alignment horizontal="right"/>
    </xf>
    <xf numFmtId="0" fontId="7" fillId="0" borderId="0" xfId="0" applyNumberFormat="1" applyFont="1" applyAlignment="1">
      <alignment/>
    </xf>
    <xf numFmtId="0" fontId="10" fillId="0" borderId="0" xfId="0" applyFont="1" applyAlignment="1">
      <alignment/>
    </xf>
    <xf numFmtId="0" fontId="10" fillId="0" borderId="0" xfId="0" applyNumberFormat="1" applyFont="1" applyAlignment="1">
      <alignment/>
    </xf>
    <xf numFmtId="0" fontId="7" fillId="0" borderId="0" xfId="0" applyFont="1" applyAlignment="1">
      <alignment/>
    </xf>
    <xf numFmtId="0" fontId="7" fillId="0" borderId="12" xfId="0" applyNumberFormat="1" applyFont="1" applyBorder="1" applyAlignment="1">
      <alignment/>
    </xf>
    <xf numFmtId="0" fontId="7" fillId="0" borderId="12" xfId="0" applyFont="1" applyBorder="1" applyAlignment="1">
      <alignment/>
    </xf>
    <xf numFmtId="0" fontId="7" fillId="0" borderId="17" xfId="0" applyNumberFormat="1" applyFont="1" applyBorder="1" applyAlignment="1">
      <alignment/>
    </xf>
    <xf numFmtId="0" fontId="7" fillId="0" borderId="0" xfId="0" applyNumberFormat="1" applyFont="1" applyBorder="1" applyAlignment="1">
      <alignment/>
    </xf>
    <xf numFmtId="0" fontId="7" fillId="0" borderId="0" xfId="0" applyFont="1" applyBorder="1" applyAlignment="1">
      <alignment/>
    </xf>
    <xf numFmtId="0" fontId="7" fillId="0" borderId="18" xfId="0" applyNumberFormat="1" applyFont="1" applyBorder="1" applyAlignment="1">
      <alignment/>
    </xf>
    <xf numFmtId="0" fontId="7" fillId="0" borderId="13" xfId="0" applyFont="1" applyBorder="1" applyAlignment="1">
      <alignment/>
    </xf>
    <xf numFmtId="0" fontId="7" fillId="0" borderId="0" xfId="0" applyNumberFormat="1" applyFont="1" applyBorder="1" applyAlignment="1">
      <alignment vertical="top"/>
    </xf>
    <xf numFmtId="0" fontId="7" fillId="0" borderId="0" xfId="0" applyFont="1" applyBorder="1" applyAlignment="1">
      <alignment vertical="top"/>
    </xf>
    <xf numFmtId="0" fontId="7" fillId="0" borderId="18" xfId="0" applyNumberFormat="1" applyFont="1" applyBorder="1" applyAlignment="1">
      <alignment vertical="top"/>
    </xf>
    <xf numFmtId="0" fontId="7" fillId="0" borderId="15" xfId="0" applyNumberFormat="1" applyFont="1" applyBorder="1" applyAlignment="1">
      <alignment/>
    </xf>
    <xf numFmtId="0" fontId="7" fillId="0" borderId="15" xfId="0" applyFont="1" applyBorder="1" applyAlignment="1">
      <alignment/>
    </xf>
    <xf numFmtId="0" fontId="7" fillId="0" borderId="19" xfId="0" applyNumberFormat="1" applyFont="1" applyBorder="1" applyAlignment="1">
      <alignment/>
    </xf>
    <xf numFmtId="39" fontId="3" fillId="0" borderId="0" xfId="42" applyNumberFormat="1" applyFont="1" applyBorder="1" applyAlignment="1">
      <alignment/>
    </xf>
    <xf numFmtId="37" fontId="3" fillId="0" borderId="0" xfId="0" applyNumberFormat="1" applyFont="1" applyBorder="1" applyAlignment="1">
      <alignment horizontal="right"/>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49" fontId="2" fillId="0" borderId="22" xfId="0" applyNumberFormat="1" applyFont="1" applyBorder="1" applyAlignment="1">
      <alignment horizontal="center"/>
    </xf>
    <xf numFmtId="39" fontId="3" fillId="0" borderId="21" xfId="0" applyNumberFormat="1" applyFont="1" applyBorder="1" applyAlignment="1">
      <alignment/>
    </xf>
    <xf numFmtId="39" fontId="3" fillId="0" borderId="22" xfId="0" applyNumberFormat="1" applyFont="1" applyBorder="1" applyAlignment="1">
      <alignment/>
    </xf>
    <xf numFmtId="39" fontId="8" fillId="0" borderId="21" xfId="0" applyNumberFormat="1" applyFont="1" applyBorder="1" applyAlignment="1">
      <alignment/>
    </xf>
    <xf numFmtId="39" fontId="8" fillId="0" borderId="23" xfId="0" applyNumberFormat="1" applyFont="1" applyBorder="1" applyAlignment="1">
      <alignment/>
    </xf>
    <xf numFmtId="39" fontId="3" fillId="0" borderId="0" xfId="0" applyNumberFormat="1" applyFont="1" applyFill="1" applyAlignment="1">
      <alignment/>
    </xf>
    <xf numFmtId="0" fontId="12" fillId="0" borderId="0" xfId="0" applyFont="1" applyAlignment="1">
      <alignment/>
    </xf>
    <xf numFmtId="0" fontId="0" fillId="0" borderId="0" xfId="0" applyFill="1" applyBorder="1" applyAlignment="1">
      <alignment/>
    </xf>
    <xf numFmtId="0" fontId="13" fillId="0" borderId="0" xfId="0" applyFont="1" applyAlignment="1">
      <alignment/>
    </xf>
    <xf numFmtId="0" fontId="5" fillId="0" borderId="0" xfId="0" applyNumberFormat="1" applyFont="1" applyAlignment="1">
      <alignment/>
    </xf>
    <xf numFmtId="39" fontId="3" fillId="0" borderId="21" xfId="0" applyNumberFormat="1" applyFont="1" applyFill="1" applyBorder="1" applyAlignment="1">
      <alignment/>
    </xf>
    <xf numFmtId="0" fontId="4" fillId="0" borderId="0" xfId="0" applyNumberFormat="1" applyFont="1" applyAlignment="1">
      <alignment horizontal="center"/>
    </xf>
    <xf numFmtId="39" fontId="3" fillId="24" borderId="0" xfId="42" applyNumberFormat="1" applyFont="1" applyFill="1" applyAlignment="1">
      <alignment/>
    </xf>
    <xf numFmtId="39" fontId="3" fillId="24" borderId="0" xfId="42" applyNumberFormat="1" applyFont="1" applyFill="1" applyBorder="1" applyAlignment="1">
      <alignment/>
    </xf>
    <xf numFmtId="49" fontId="2" fillId="24" borderId="10" xfId="0" applyNumberFormat="1" applyFont="1" applyFill="1" applyBorder="1" applyAlignment="1">
      <alignment horizontal="center"/>
    </xf>
    <xf numFmtId="0" fontId="2" fillId="11" borderId="10" xfId="0" applyNumberFormat="1" applyFont="1" applyFill="1" applyBorder="1" applyAlignment="1">
      <alignment horizontal="center"/>
    </xf>
    <xf numFmtId="37" fontId="3" fillId="0" borderId="16" xfId="0" applyNumberFormat="1" applyFont="1" applyBorder="1" applyAlignment="1">
      <alignment horizontal="right"/>
    </xf>
    <xf numFmtId="39" fontId="3" fillId="0" borderId="16" xfId="42" applyNumberFormat="1" applyFont="1" applyBorder="1" applyAlignment="1">
      <alignment/>
    </xf>
    <xf numFmtId="0" fontId="5" fillId="0" borderId="0" xfId="0" applyNumberFormat="1" applyFont="1" applyAlignment="1">
      <alignment/>
    </xf>
    <xf numFmtId="0" fontId="8" fillId="0" borderId="15" xfId="0" applyNumberFormat="1" applyFont="1" applyBorder="1" applyAlignment="1">
      <alignment horizontal="center"/>
    </xf>
    <xf numFmtId="37" fontId="3" fillId="24" borderId="0" xfId="0" applyNumberFormat="1" applyFont="1" applyFill="1" applyAlignment="1">
      <alignment/>
    </xf>
    <xf numFmtId="37" fontId="3" fillId="24" borderId="10" xfId="0" applyNumberFormat="1" applyFont="1" applyFill="1" applyBorder="1" applyAlignment="1">
      <alignment horizontal="right"/>
    </xf>
    <xf numFmtId="0" fontId="8" fillId="0" borderId="0" xfId="0" applyNumberFormat="1" applyFont="1" applyBorder="1" applyAlignment="1">
      <alignment horizontal="left" vertical="top" wrapText="1"/>
    </xf>
    <xf numFmtId="0" fontId="8" fillId="0" borderId="18" xfId="0" applyNumberFormat="1" applyFont="1" applyBorder="1" applyAlignment="1">
      <alignment horizontal="left" vertical="top" wrapText="1"/>
    </xf>
    <xf numFmtId="0" fontId="4" fillId="0" borderId="0" xfId="0" applyNumberFormat="1" applyFont="1" applyAlignment="1">
      <alignment horizontal="center"/>
    </xf>
    <xf numFmtId="0" fontId="5" fillId="0" borderId="0" xfId="0" applyNumberFormat="1" applyFont="1" applyAlignment="1">
      <alignment horizontal="center"/>
    </xf>
    <xf numFmtId="0" fontId="6" fillId="0" borderId="10" xfId="0" applyNumberFormat="1" applyFont="1" applyBorder="1" applyAlignment="1">
      <alignment horizontal="center"/>
    </xf>
    <xf numFmtId="0" fontId="6" fillId="0" borderId="0" xfId="0" applyNumberFormat="1" applyFont="1" applyBorder="1" applyAlignment="1">
      <alignment horizontal="center"/>
    </xf>
    <xf numFmtId="49" fontId="3" fillId="0" borderId="0" xfId="0" applyNumberFormat="1" applyFont="1" applyAlignment="1">
      <alignment horizontal="left" vertical="center" wrapText="1"/>
    </xf>
    <xf numFmtId="0" fontId="4"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0</xdr:row>
      <xdr:rowOff>104775</xdr:rowOff>
    </xdr:from>
    <xdr:to>
      <xdr:col>11</xdr:col>
      <xdr:colOff>723900</xdr:colOff>
      <xdr:row>4</xdr:row>
      <xdr:rowOff>142875</xdr:rowOff>
    </xdr:to>
    <xdr:sp>
      <xdr:nvSpPr>
        <xdr:cNvPr id="1" name="Down Arrow 1"/>
        <xdr:cNvSpPr>
          <a:spLocks/>
        </xdr:cNvSpPr>
      </xdr:nvSpPr>
      <xdr:spPr>
        <a:xfrm>
          <a:off x="6496050" y="104775"/>
          <a:ext cx="523875" cy="819150"/>
        </a:xfrm>
        <a:prstGeom prst="downArrow">
          <a:avLst>
            <a:gd name="adj" fmla="val 18023"/>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0</xdr:row>
      <xdr:rowOff>190500</xdr:rowOff>
    </xdr:from>
    <xdr:to>
      <xdr:col>10</xdr:col>
      <xdr:colOff>9525</xdr:colOff>
      <xdr:row>5</xdr:row>
      <xdr:rowOff>28575</xdr:rowOff>
    </xdr:to>
    <xdr:sp>
      <xdr:nvSpPr>
        <xdr:cNvPr id="1" name="Down Arrow 1"/>
        <xdr:cNvSpPr>
          <a:spLocks/>
        </xdr:cNvSpPr>
      </xdr:nvSpPr>
      <xdr:spPr>
        <a:xfrm rot="920188">
          <a:off x="5762625" y="190500"/>
          <a:ext cx="523875" cy="819150"/>
        </a:xfrm>
        <a:prstGeom prst="downArrow">
          <a:avLst>
            <a:gd name="adj" fmla="val 18023"/>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0</xdr:row>
      <xdr:rowOff>104775</xdr:rowOff>
    </xdr:from>
    <xdr:to>
      <xdr:col>11</xdr:col>
      <xdr:colOff>723900</xdr:colOff>
      <xdr:row>4</xdr:row>
      <xdr:rowOff>142875</xdr:rowOff>
    </xdr:to>
    <xdr:sp>
      <xdr:nvSpPr>
        <xdr:cNvPr id="1" name="Down Arrow 1"/>
        <xdr:cNvSpPr>
          <a:spLocks/>
        </xdr:cNvSpPr>
      </xdr:nvSpPr>
      <xdr:spPr>
        <a:xfrm>
          <a:off x="6496050" y="104775"/>
          <a:ext cx="523875" cy="819150"/>
        </a:xfrm>
        <a:prstGeom prst="downArrow">
          <a:avLst>
            <a:gd name="adj" fmla="val 18023"/>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19"/>
  <sheetViews>
    <sheetView tabSelected="1" workbookViewId="0" topLeftCell="A33">
      <selection activeCell="F51" sqref="F51"/>
    </sheetView>
  </sheetViews>
  <sheetFormatPr defaultColWidth="9.140625" defaultRowHeight="15"/>
  <cols>
    <col min="1" max="4" width="3.00390625" style="4" customWidth="1"/>
    <col min="5" max="5" width="30.8515625" style="4" customWidth="1"/>
    <col min="6" max="6" width="14.421875" style="5" bestFit="1" customWidth="1"/>
    <col min="7" max="7" width="2.28125" style="5" customWidth="1"/>
    <col min="8" max="8" width="15.421875" style="5" bestFit="1" customWidth="1"/>
    <col min="9" max="9" width="2.28125" style="5" customWidth="1"/>
    <col min="10" max="10" width="14.8515625" style="5" customWidth="1"/>
    <col min="11" max="11" width="2.28125" style="5" customWidth="1"/>
    <col min="12" max="12" width="16.28125" style="5" customWidth="1"/>
    <col min="13" max="13" width="2.28125" style="5" customWidth="1"/>
    <col min="14" max="14" width="13.421875" style="5" customWidth="1"/>
    <col min="15" max="15" width="2.28125" style="5" customWidth="1"/>
    <col min="16" max="16" width="14.140625" style="5" customWidth="1"/>
    <col min="17" max="17" width="4.140625" style="0" customWidth="1"/>
    <col min="18" max="18" width="81.28125" style="0" bestFit="1" customWidth="1"/>
  </cols>
  <sheetData>
    <row r="1" spans="1:16" ht="15.75">
      <c r="A1" s="93" t="s">
        <v>67</v>
      </c>
      <c r="B1" s="93"/>
      <c r="C1" s="93"/>
      <c r="D1" s="93"/>
      <c r="E1" s="93"/>
      <c r="F1" s="93"/>
      <c r="G1" s="93"/>
      <c r="H1" s="93"/>
      <c r="I1" s="93"/>
      <c r="J1" s="93"/>
      <c r="K1" s="93"/>
      <c r="L1" s="93"/>
      <c r="M1" s="93"/>
      <c r="N1" s="93"/>
      <c r="O1" s="93"/>
      <c r="P1" s="93"/>
    </row>
    <row r="2" spans="1:16" ht="15.75">
      <c r="A2" s="93" t="s">
        <v>111</v>
      </c>
      <c r="B2" s="93"/>
      <c r="C2" s="93"/>
      <c r="D2" s="93"/>
      <c r="E2" s="93"/>
      <c r="F2" s="93"/>
      <c r="G2" s="93"/>
      <c r="H2" s="93"/>
      <c r="I2" s="93"/>
      <c r="J2" s="93"/>
      <c r="K2" s="93"/>
      <c r="L2" s="93"/>
      <c r="M2" s="93"/>
      <c r="N2" s="93"/>
      <c r="O2" s="93"/>
      <c r="P2" s="93"/>
    </row>
    <row r="3" spans="1:16" ht="15">
      <c r="A3" s="94"/>
      <c r="B3" s="94"/>
      <c r="C3" s="94"/>
      <c r="D3" s="94"/>
      <c r="E3" s="94"/>
      <c r="F3" s="94"/>
      <c r="G3" s="94"/>
      <c r="H3" s="94"/>
      <c r="I3" s="94"/>
      <c r="J3" s="94"/>
      <c r="K3" s="94"/>
      <c r="L3" s="94"/>
      <c r="M3" s="94"/>
      <c r="N3" s="94"/>
      <c r="O3" s="94"/>
      <c r="P3" s="94"/>
    </row>
    <row r="4" spans="1:16" ht="15">
      <c r="A4" s="94" t="s">
        <v>179</v>
      </c>
      <c r="B4" s="94"/>
      <c r="C4" s="94"/>
      <c r="D4" s="94"/>
      <c r="E4" s="94"/>
      <c r="F4" s="94"/>
      <c r="G4" s="94"/>
      <c r="H4" s="94"/>
      <c r="I4" s="94"/>
      <c r="J4" s="94"/>
      <c r="K4" s="94"/>
      <c r="L4" s="94"/>
      <c r="M4" s="94"/>
      <c r="N4" s="94"/>
      <c r="O4" s="94"/>
      <c r="P4" s="94"/>
    </row>
    <row r="5" spans="1:16" ht="15.75">
      <c r="A5" s="80"/>
      <c r="B5" s="80"/>
      <c r="C5" s="80"/>
      <c r="D5" s="80"/>
      <c r="E5" s="80"/>
      <c r="F5" s="80"/>
      <c r="G5" s="80"/>
      <c r="H5" s="80"/>
      <c r="I5" s="80"/>
      <c r="J5" s="80"/>
      <c r="K5" s="80"/>
      <c r="L5" s="80"/>
      <c r="M5" s="80"/>
      <c r="N5" s="80"/>
      <c r="O5" s="80"/>
      <c r="P5" s="80"/>
    </row>
    <row r="6" spans="1:16" ht="15.75" thickBot="1">
      <c r="A6" s="1"/>
      <c r="B6" s="1"/>
      <c r="C6" s="1"/>
      <c r="D6" s="1"/>
      <c r="E6" s="1"/>
      <c r="F6" s="95" t="s">
        <v>68</v>
      </c>
      <c r="G6" s="95"/>
      <c r="H6" s="95"/>
      <c r="I6" s="95"/>
      <c r="J6" s="95"/>
      <c r="K6" s="95"/>
      <c r="L6" s="96"/>
      <c r="M6" s="95"/>
      <c r="N6" s="95"/>
      <c r="O6" s="95"/>
      <c r="P6" s="95"/>
    </row>
    <row r="7" spans="1:16" ht="15">
      <c r="A7" s="1"/>
      <c r="B7" s="1"/>
      <c r="C7" s="1"/>
      <c r="D7" s="1"/>
      <c r="E7" s="1"/>
      <c r="F7" s="10" t="s">
        <v>69</v>
      </c>
      <c r="G7" s="9"/>
      <c r="H7" s="10" t="s">
        <v>71</v>
      </c>
      <c r="I7" s="9"/>
      <c r="J7" s="10" t="s">
        <v>72</v>
      </c>
      <c r="K7" s="9"/>
      <c r="L7" s="67" t="s">
        <v>75</v>
      </c>
      <c r="M7" s="10"/>
      <c r="N7" s="10" t="s">
        <v>77</v>
      </c>
      <c r="O7" s="10"/>
      <c r="P7" s="10" t="s">
        <v>75</v>
      </c>
    </row>
    <row r="8" spans="1:16" ht="15">
      <c r="A8" s="1"/>
      <c r="B8" s="1"/>
      <c r="C8" s="1"/>
      <c r="D8" s="1"/>
      <c r="E8" s="1"/>
      <c r="F8" s="10" t="s">
        <v>70</v>
      </c>
      <c r="G8" s="9"/>
      <c r="H8" s="10" t="s">
        <v>0</v>
      </c>
      <c r="I8" s="9"/>
      <c r="J8" s="10" t="s">
        <v>73</v>
      </c>
      <c r="K8" s="9"/>
      <c r="L8" s="68" t="s">
        <v>70</v>
      </c>
      <c r="M8" s="10"/>
      <c r="N8" s="10" t="s">
        <v>0</v>
      </c>
      <c r="O8" s="10"/>
      <c r="P8" s="10" t="s">
        <v>78</v>
      </c>
    </row>
    <row r="9" spans="1:18" s="3" customFormat="1" ht="15">
      <c r="A9" s="2"/>
      <c r="B9" s="2"/>
      <c r="C9" s="2"/>
      <c r="D9" s="2"/>
      <c r="E9" s="2"/>
      <c r="F9" s="83" t="s">
        <v>180</v>
      </c>
      <c r="G9" s="8"/>
      <c r="H9" s="11" t="s">
        <v>182</v>
      </c>
      <c r="I9" s="12"/>
      <c r="J9" s="11" t="s">
        <v>74</v>
      </c>
      <c r="K9" s="12"/>
      <c r="L9" s="69" t="s">
        <v>181</v>
      </c>
      <c r="M9" s="10"/>
      <c r="N9" s="84" t="s">
        <v>181</v>
      </c>
      <c r="O9" s="10"/>
      <c r="P9" s="32" t="s">
        <v>0</v>
      </c>
      <c r="R9" s="6" t="s">
        <v>132</v>
      </c>
    </row>
    <row r="10" spans="1:16" ht="11.25">
      <c r="A10" s="1"/>
      <c r="B10" s="1" t="s">
        <v>104</v>
      </c>
      <c r="D10" s="1"/>
      <c r="E10" s="1"/>
      <c r="F10" s="35"/>
      <c r="G10" s="35"/>
      <c r="H10" s="35"/>
      <c r="I10" s="35"/>
      <c r="J10" s="35"/>
      <c r="K10" s="35"/>
      <c r="L10" s="70"/>
      <c r="M10" s="35"/>
      <c r="N10" s="35"/>
      <c r="O10" s="35"/>
      <c r="P10" s="35"/>
    </row>
    <row r="11" spans="1:16" ht="15">
      <c r="A11" s="1"/>
      <c r="B11" s="1"/>
      <c r="C11" s="1"/>
      <c r="D11" s="1" t="s">
        <v>7</v>
      </c>
      <c r="E11" s="1"/>
      <c r="F11" s="74">
        <v>28968</v>
      </c>
      <c r="G11" s="35"/>
      <c r="H11" s="35">
        <f aca="true" t="shared" si="0" ref="H11:H16">+N11-F11</f>
        <v>-2968</v>
      </c>
      <c r="I11" s="35"/>
      <c r="J11" s="35">
        <v>0</v>
      </c>
      <c r="K11" s="35"/>
      <c r="L11" s="79">
        <f aca="true" t="shared" si="1" ref="L11:L16">+F11+H11+J11</f>
        <v>26000</v>
      </c>
      <c r="M11" s="35"/>
      <c r="N11" s="74">
        <v>26000</v>
      </c>
      <c r="O11" s="35"/>
      <c r="P11" s="35">
        <f aca="true" t="shared" si="2" ref="P11:P16">+L11-N11</f>
        <v>0</v>
      </c>
    </row>
    <row r="12" spans="1:16" ht="15">
      <c r="A12" s="1"/>
      <c r="B12" s="1"/>
      <c r="C12" s="1"/>
      <c r="D12" s="1" t="s">
        <v>20</v>
      </c>
      <c r="E12" s="1"/>
      <c r="F12" s="35">
        <v>126</v>
      </c>
      <c r="G12" s="35"/>
      <c r="H12" s="35">
        <f t="shared" si="0"/>
        <v>2874</v>
      </c>
      <c r="I12" s="35"/>
      <c r="J12" s="35">
        <v>0</v>
      </c>
      <c r="K12" s="35"/>
      <c r="L12" s="70">
        <f t="shared" si="1"/>
        <v>3000</v>
      </c>
      <c r="M12" s="35"/>
      <c r="N12" s="35">
        <v>3000</v>
      </c>
      <c r="O12" s="35"/>
      <c r="P12" s="35">
        <f t="shared" si="2"/>
        <v>0</v>
      </c>
    </row>
    <row r="13" spans="1:18" ht="15">
      <c r="A13" s="1"/>
      <c r="B13" s="1"/>
      <c r="C13" s="1"/>
      <c r="D13" s="1" t="s">
        <v>5</v>
      </c>
      <c r="E13" s="1"/>
      <c r="F13" s="35">
        <v>0</v>
      </c>
      <c r="G13" s="35"/>
      <c r="H13" s="74">
        <f t="shared" si="0"/>
        <v>2855</v>
      </c>
      <c r="I13" s="35"/>
      <c r="J13" s="35">
        <v>0</v>
      </c>
      <c r="K13" s="35"/>
      <c r="L13" s="70">
        <f t="shared" si="1"/>
        <v>2855</v>
      </c>
      <c r="M13" s="35"/>
      <c r="N13" s="35">
        <v>2855</v>
      </c>
      <c r="O13" s="35"/>
      <c r="P13" s="35">
        <f t="shared" si="2"/>
        <v>0</v>
      </c>
      <c r="R13" s="77"/>
    </row>
    <row r="14" spans="1:18" ht="15">
      <c r="A14" s="1"/>
      <c r="B14" s="1"/>
      <c r="C14" s="1"/>
      <c r="D14" s="1" t="s">
        <v>6</v>
      </c>
      <c r="E14" s="1"/>
      <c r="F14" s="35">
        <v>0</v>
      </c>
      <c r="G14" s="35"/>
      <c r="H14" s="35">
        <f t="shared" si="0"/>
        <v>2500</v>
      </c>
      <c r="I14" s="35"/>
      <c r="J14" s="35">
        <v>0</v>
      </c>
      <c r="K14" s="35"/>
      <c r="L14" s="70">
        <f t="shared" si="1"/>
        <v>2500</v>
      </c>
      <c r="M14" s="35"/>
      <c r="N14" s="35">
        <v>2500</v>
      </c>
      <c r="O14" s="35"/>
      <c r="P14" s="35">
        <f t="shared" si="2"/>
        <v>0</v>
      </c>
      <c r="R14" s="77"/>
    </row>
    <row r="15" spans="1:16" ht="15">
      <c r="A15" s="1"/>
      <c r="B15" s="1"/>
      <c r="C15" s="1"/>
      <c r="D15" s="1" t="s">
        <v>8</v>
      </c>
      <c r="E15" s="1"/>
      <c r="F15" s="35">
        <v>2634</v>
      </c>
      <c r="G15" s="35"/>
      <c r="H15" s="35">
        <f t="shared" si="0"/>
        <v>-2134</v>
      </c>
      <c r="I15" s="35"/>
      <c r="J15" s="35">
        <v>0</v>
      </c>
      <c r="K15" s="35"/>
      <c r="L15" s="70">
        <f t="shared" si="1"/>
        <v>500</v>
      </c>
      <c r="M15" s="35"/>
      <c r="N15" s="35">
        <v>500</v>
      </c>
      <c r="O15" s="35"/>
      <c r="P15" s="35">
        <f t="shared" si="2"/>
        <v>0</v>
      </c>
    </row>
    <row r="16" spans="1:18" ht="15">
      <c r="A16" s="1"/>
      <c r="B16" s="1"/>
      <c r="C16" s="1"/>
      <c r="D16" s="1" t="s">
        <v>118</v>
      </c>
      <c r="E16" s="1"/>
      <c r="F16" s="35">
        <v>0</v>
      </c>
      <c r="G16" s="35"/>
      <c r="H16" s="35">
        <f t="shared" si="0"/>
        <v>0</v>
      </c>
      <c r="I16" s="35"/>
      <c r="J16" s="35">
        <v>0</v>
      </c>
      <c r="K16" s="35"/>
      <c r="L16" s="70">
        <f t="shared" si="1"/>
        <v>0</v>
      </c>
      <c r="M16" s="35"/>
      <c r="N16" s="35">
        <v>0</v>
      </c>
      <c r="O16" s="35"/>
      <c r="P16" s="35">
        <f t="shared" si="2"/>
        <v>0</v>
      </c>
      <c r="R16" s="77"/>
    </row>
    <row r="17" spans="1:16" ht="15">
      <c r="A17" s="1"/>
      <c r="B17" s="1"/>
      <c r="C17" s="1"/>
      <c r="D17" s="1" t="s">
        <v>1</v>
      </c>
      <c r="E17" s="1"/>
      <c r="F17" s="35"/>
      <c r="G17" s="35"/>
      <c r="H17" s="35"/>
      <c r="I17" s="35"/>
      <c r="J17" s="35"/>
      <c r="K17" s="35"/>
      <c r="L17" s="70"/>
      <c r="M17" s="35"/>
      <c r="N17" s="35"/>
      <c r="O17" s="35"/>
      <c r="P17" s="35"/>
    </row>
    <row r="18" spans="1:18" ht="15">
      <c r="A18" s="1"/>
      <c r="B18" s="1"/>
      <c r="C18" s="1"/>
      <c r="D18" s="1"/>
      <c r="E18" s="1" t="s">
        <v>3</v>
      </c>
      <c r="F18" s="35">
        <v>3705</v>
      </c>
      <c r="G18" s="35"/>
      <c r="H18" s="35">
        <f>+N18-F18</f>
        <v>17615</v>
      </c>
      <c r="I18" s="35"/>
      <c r="J18" s="35">
        <v>0</v>
      </c>
      <c r="K18" s="35"/>
      <c r="L18" s="70">
        <f>+F18+H18+J18</f>
        <v>21320</v>
      </c>
      <c r="M18" s="35"/>
      <c r="N18" s="35">
        <v>21320</v>
      </c>
      <c r="O18" s="35"/>
      <c r="P18" s="35">
        <f>+L18-N18</f>
        <v>0</v>
      </c>
      <c r="R18" s="77"/>
    </row>
    <row r="19" spans="1:18" ht="15">
      <c r="A19" s="1"/>
      <c r="B19" s="1"/>
      <c r="C19" s="1"/>
      <c r="D19" s="1"/>
      <c r="E19" s="1" t="s">
        <v>2</v>
      </c>
      <c r="F19" s="37">
        <v>-540</v>
      </c>
      <c r="G19" s="35"/>
      <c r="H19" s="37">
        <f>+N19-F19</f>
        <v>-20040</v>
      </c>
      <c r="I19" s="35"/>
      <c r="J19" s="37">
        <v>0</v>
      </c>
      <c r="K19" s="35"/>
      <c r="L19" s="71">
        <f>+F19+H19+J19</f>
        <v>-20580</v>
      </c>
      <c r="M19" s="35"/>
      <c r="N19" s="37">
        <v>-20580</v>
      </c>
      <c r="O19" s="35"/>
      <c r="P19" s="37">
        <f>+L19-N19</f>
        <v>0</v>
      </c>
      <c r="R19" s="77"/>
    </row>
    <row r="20" spans="1:18" ht="15">
      <c r="A20" s="1"/>
      <c r="B20" s="1"/>
      <c r="C20" s="1"/>
      <c r="D20" s="1" t="s">
        <v>4</v>
      </c>
      <c r="E20" s="1"/>
      <c r="F20" s="35">
        <f>ROUND(SUM(F17:F19),5)</f>
        <v>3165</v>
      </c>
      <c r="G20" s="35"/>
      <c r="H20" s="35">
        <f>ROUND(SUM(H17:H19),5)</f>
        <v>-2425</v>
      </c>
      <c r="I20" s="35"/>
      <c r="J20" s="35">
        <f>ROUND(SUM(J17:J19),5)</f>
        <v>0</v>
      </c>
      <c r="K20" s="35"/>
      <c r="L20" s="70">
        <f>ROUND(SUM(L17:L19),5)</f>
        <v>740</v>
      </c>
      <c r="M20" s="35"/>
      <c r="N20" s="35">
        <f>ROUND(SUM(N17:N19),5)</f>
        <v>740</v>
      </c>
      <c r="O20" s="35"/>
      <c r="P20" s="35">
        <f>ROUND(SUM(P17:P19),5)</f>
        <v>0</v>
      </c>
      <c r="R20" s="77"/>
    </row>
    <row r="21" spans="1:16" ht="15">
      <c r="A21" s="1"/>
      <c r="B21" s="1"/>
      <c r="C21" s="1"/>
      <c r="D21" s="1" t="s">
        <v>21</v>
      </c>
      <c r="E21" s="1"/>
      <c r="F21" s="35"/>
      <c r="G21" s="35"/>
      <c r="H21" s="35"/>
      <c r="I21" s="35"/>
      <c r="J21" s="35"/>
      <c r="K21" s="35"/>
      <c r="L21" s="70"/>
      <c r="M21" s="35"/>
      <c r="N21" s="35"/>
      <c r="O21" s="35"/>
      <c r="P21" s="35"/>
    </row>
    <row r="22" spans="1:18" s="15" customFormat="1" ht="15">
      <c r="A22" s="14"/>
      <c r="B22" s="14"/>
      <c r="C22" s="14"/>
      <c r="D22" s="14"/>
      <c r="E22" s="14" t="s">
        <v>25</v>
      </c>
      <c r="F22" s="36">
        <v>0</v>
      </c>
      <c r="G22" s="36"/>
      <c r="H22" s="36">
        <f>+N22-F22</f>
        <v>8800</v>
      </c>
      <c r="I22" s="36"/>
      <c r="J22" s="36">
        <v>0</v>
      </c>
      <c r="K22" s="36"/>
      <c r="L22" s="70">
        <f>+F22+H22+J22</f>
        <v>8800</v>
      </c>
      <c r="M22" s="36"/>
      <c r="N22" s="36">
        <v>8800</v>
      </c>
      <c r="O22" s="36"/>
      <c r="P22" s="36">
        <f>+L22-N22</f>
        <v>0</v>
      </c>
      <c r="R22" s="77"/>
    </row>
    <row r="23" spans="1:18" ht="15">
      <c r="A23" s="1"/>
      <c r="B23" s="1"/>
      <c r="C23" s="1"/>
      <c r="D23" s="1"/>
      <c r="E23" s="1" t="s">
        <v>22</v>
      </c>
      <c r="F23" s="35">
        <v>0</v>
      </c>
      <c r="G23" s="35"/>
      <c r="H23" s="35">
        <f>+N23-F23</f>
        <v>-250</v>
      </c>
      <c r="I23" s="35"/>
      <c r="J23" s="35"/>
      <c r="K23" s="35"/>
      <c r="L23" s="70">
        <f>+F23+H23+J23</f>
        <v>-250</v>
      </c>
      <c r="M23" s="35"/>
      <c r="N23" s="35">
        <v>-250</v>
      </c>
      <c r="O23" s="35"/>
      <c r="P23" s="35">
        <f>+L23-N23</f>
        <v>0</v>
      </c>
      <c r="R23" s="76"/>
    </row>
    <row r="24" spans="1:18" ht="15">
      <c r="A24" s="1"/>
      <c r="B24" s="1"/>
      <c r="C24" s="1"/>
      <c r="D24" s="1"/>
      <c r="E24" s="1" t="s">
        <v>23</v>
      </c>
      <c r="F24" s="35">
        <v>0</v>
      </c>
      <c r="G24" s="35"/>
      <c r="H24" s="35">
        <f>+N24-F24</f>
        <v>-900</v>
      </c>
      <c r="I24" s="35"/>
      <c r="J24" s="35"/>
      <c r="K24" s="35"/>
      <c r="L24" s="70">
        <f>+F24+H24+J24</f>
        <v>-900</v>
      </c>
      <c r="M24" s="35"/>
      <c r="N24" s="35">
        <v>-900</v>
      </c>
      <c r="O24" s="35"/>
      <c r="P24" s="35">
        <f>+L24-N24</f>
        <v>0</v>
      </c>
      <c r="R24" s="76"/>
    </row>
    <row r="25" spans="1:18" ht="15">
      <c r="A25" s="1"/>
      <c r="B25" s="1"/>
      <c r="C25" s="1"/>
      <c r="D25" s="1"/>
      <c r="E25" s="1" t="s">
        <v>24</v>
      </c>
      <c r="F25" s="37">
        <v>0</v>
      </c>
      <c r="G25" s="35"/>
      <c r="H25" s="37">
        <f>+N25-F25</f>
        <v>-7500</v>
      </c>
      <c r="I25" s="35"/>
      <c r="J25" s="37">
        <v>0</v>
      </c>
      <c r="K25" s="35"/>
      <c r="L25" s="71">
        <f>+F25+H25+J25</f>
        <v>-7500</v>
      </c>
      <c r="M25" s="35"/>
      <c r="N25" s="37">
        <v>-7500</v>
      </c>
      <c r="O25" s="35"/>
      <c r="P25" s="37">
        <f>+L25-N25</f>
        <v>0</v>
      </c>
      <c r="R25" s="76"/>
    </row>
    <row r="26" spans="1:16" ht="15">
      <c r="A26" s="1"/>
      <c r="B26" s="1"/>
      <c r="C26" s="1"/>
      <c r="D26" s="1" t="s">
        <v>26</v>
      </c>
      <c r="E26" s="1"/>
      <c r="F26" s="35">
        <f>ROUND(SUM(F21:F25),5)</f>
        <v>0</v>
      </c>
      <c r="G26" s="35"/>
      <c r="H26" s="35">
        <f>ROUND(SUM(H21:H25),5)</f>
        <v>150</v>
      </c>
      <c r="I26" s="35"/>
      <c r="J26" s="35">
        <f>ROUND(SUM(J21:J25),5)</f>
        <v>0</v>
      </c>
      <c r="K26" s="35"/>
      <c r="L26" s="70">
        <f>ROUND(SUM(L21:L25),5)</f>
        <v>150</v>
      </c>
      <c r="M26" s="35"/>
      <c r="N26" s="35">
        <f>ROUND(SUM(N21:N25),5)</f>
        <v>150</v>
      </c>
      <c r="O26" s="35"/>
      <c r="P26" s="35">
        <f>ROUND(SUM(P21:P25),5)</f>
        <v>0</v>
      </c>
    </row>
    <row r="27" spans="1:16" ht="15">
      <c r="A27" s="1"/>
      <c r="B27" s="1"/>
      <c r="C27" s="1"/>
      <c r="D27" s="1" t="s">
        <v>9</v>
      </c>
      <c r="E27" s="1"/>
      <c r="F27" s="35"/>
      <c r="G27" s="35"/>
      <c r="H27" s="35"/>
      <c r="I27" s="35"/>
      <c r="J27" s="35"/>
      <c r="K27" s="35"/>
      <c r="L27" s="70"/>
      <c r="M27" s="35"/>
      <c r="N27" s="35"/>
      <c r="O27" s="35"/>
      <c r="P27" s="35"/>
    </row>
    <row r="28" spans="1:18" ht="15">
      <c r="A28" s="1"/>
      <c r="B28" s="1"/>
      <c r="C28" s="1"/>
      <c r="D28" s="1"/>
      <c r="E28" s="1" t="s">
        <v>12</v>
      </c>
      <c r="F28" s="35">
        <v>0</v>
      </c>
      <c r="G28" s="35"/>
      <c r="H28" s="35">
        <f>+N28-F28</f>
        <v>9000</v>
      </c>
      <c r="I28" s="35"/>
      <c r="J28" s="35">
        <v>0</v>
      </c>
      <c r="K28" s="35"/>
      <c r="L28" s="70">
        <f>+F28+H28+J28</f>
        <v>9000</v>
      </c>
      <c r="M28" s="35"/>
      <c r="N28" s="35">
        <v>9000</v>
      </c>
      <c r="O28" s="35"/>
      <c r="P28" s="35">
        <f>+L28-N28</f>
        <v>0</v>
      </c>
      <c r="R28" s="77"/>
    </row>
    <row r="29" spans="1:18" ht="15">
      <c r="A29" s="1"/>
      <c r="B29" s="1"/>
      <c r="C29" s="1"/>
      <c r="D29" s="1"/>
      <c r="E29" s="1" t="s">
        <v>11</v>
      </c>
      <c r="F29" s="35">
        <v>0</v>
      </c>
      <c r="G29" s="35"/>
      <c r="H29" s="35">
        <f>+N29-F29</f>
        <v>-2720</v>
      </c>
      <c r="I29" s="35"/>
      <c r="J29" s="35">
        <v>0</v>
      </c>
      <c r="K29" s="35"/>
      <c r="L29" s="70">
        <f>+F29+H29+J29</f>
        <v>-2720</v>
      </c>
      <c r="M29" s="35"/>
      <c r="N29" s="35">
        <v>-2720</v>
      </c>
      <c r="O29" s="35"/>
      <c r="P29" s="35">
        <f>+L29-N29</f>
        <v>0</v>
      </c>
      <c r="R29" s="77"/>
    </row>
    <row r="30" spans="1:16" ht="15">
      <c r="A30" s="1"/>
      <c r="B30" s="1"/>
      <c r="C30" s="1"/>
      <c r="D30" s="1"/>
      <c r="E30" s="1" t="s">
        <v>13</v>
      </c>
      <c r="F30" s="37">
        <v>0</v>
      </c>
      <c r="G30" s="35"/>
      <c r="H30" s="37">
        <f>+N30-F30</f>
        <v>-6280</v>
      </c>
      <c r="I30" s="35"/>
      <c r="J30" s="37">
        <v>0</v>
      </c>
      <c r="K30" s="35"/>
      <c r="L30" s="71">
        <f>+F30+H30+J30</f>
        <v>-6280</v>
      </c>
      <c r="M30" s="35"/>
      <c r="N30" s="37">
        <v>-6280</v>
      </c>
      <c r="O30" s="35"/>
      <c r="P30" s="37">
        <f>+L30-N30</f>
        <v>0</v>
      </c>
    </row>
    <row r="31" spans="1:16" ht="15">
      <c r="A31" s="1"/>
      <c r="B31" s="1"/>
      <c r="C31" s="1"/>
      <c r="D31" s="1" t="s">
        <v>14</v>
      </c>
      <c r="E31" s="1"/>
      <c r="F31" s="35">
        <f>ROUND(SUM(F27:F30),5)</f>
        <v>0</v>
      </c>
      <c r="G31" s="35"/>
      <c r="H31" s="35">
        <f>ROUND(SUM(H27:H30),5)</f>
        <v>0</v>
      </c>
      <c r="I31" s="35"/>
      <c r="J31" s="35">
        <f>ROUND(SUM(J27:J30),5)</f>
        <v>0</v>
      </c>
      <c r="K31" s="35"/>
      <c r="L31" s="70">
        <f>ROUND(SUM(L27:L30),5)</f>
        <v>0</v>
      </c>
      <c r="M31" s="35"/>
      <c r="N31" s="35">
        <f>ROUND(SUM(N27:N30),5)</f>
        <v>0</v>
      </c>
      <c r="O31" s="35"/>
      <c r="P31" s="35">
        <f>ROUND(SUM(P27:P30),5)</f>
        <v>0</v>
      </c>
    </row>
    <row r="32" spans="1:16" ht="15">
      <c r="A32" s="1"/>
      <c r="B32" s="1"/>
      <c r="C32" s="1"/>
      <c r="D32" s="1" t="s">
        <v>15</v>
      </c>
      <c r="E32" s="1"/>
      <c r="F32" s="35"/>
      <c r="G32" s="35"/>
      <c r="H32" s="35"/>
      <c r="I32" s="35"/>
      <c r="J32" s="35"/>
      <c r="K32" s="35"/>
      <c r="L32" s="70"/>
      <c r="M32" s="35"/>
      <c r="N32" s="35"/>
      <c r="O32" s="35"/>
      <c r="P32" s="35"/>
    </row>
    <row r="33" spans="1:16" ht="15">
      <c r="A33" s="1"/>
      <c r="B33" s="1"/>
      <c r="C33" s="1"/>
      <c r="D33" s="1"/>
      <c r="E33" s="1" t="s">
        <v>17</v>
      </c>
      <c r="F33" s="35">
        <v>0</v>
      </c>
      <c r="G33" s="35"/>
      <c r="H33" s="35">
        <f>+N33-F33</f>
        <v>2000</v>
      </c>
      <c r="I33" s="35"/>
      <c r="J33" s="35">
        <v>0</v>
      </c>
      <c r="K33" s="35"/>
      <c r="L33" s="70">
        <f>+F33+H33+J33</f>
        <v>2000</v>
      </c>
      <c r="M33" s="35"/>
      <c r="N33" s="35">
        <v>2000</v>
      </c>
      <c r="O33" s="35"/>
      <c r="P33" s="35">
        <f>+L33-N33</f>
        <v>0</v>
      </c>
    </row>
    <row r="34" spans="1:16" ht="15">
      <c r="A34" s="1"/>
      <c r="B34" s="1"/>
      <c r="C34" s="1"/>
      <c r="D34" s="1"/>
      <c r="E34" s="1" t="s">
        <v>16</v>
      </c>
      <c r="F34" s="35">
        <v>0</v>
      </c>
      <c r="G34" s="35"/>
      <c r="H34" s="35">
        <f>+N34-F34</f>
        <v>-1500</v>
      </c>
      <c r="I34" s="35"/>
      <c r="J34" s="35">
        <v>0</v>
      </c>
      <c r="K34" s="35"/>
      <c r="L34" s="70">
        <f>+F34+H34+J34</f>
        <v>-1500</v>
      </c>
      <c r="M34" s="35"/>
      <c r="N34" s="35">
        <v>-1500</v>
      </c>
      <c r="O34" s="35"/>
      <c r="P34" s="35">
        <f>+L34-N34</f>
        <v>0</v>
      </c>
    </row>
    <row r="35" spans="1:16" ht="15">
      <c r="A35" s="1"/>
      <c r="B35" s="1"/>
      <c r="C35" s="1"/>
      <c r="D35" s="1"/>
      <c r="E35" s="1" t="s">
        <v>18</v>
      </c>
      <c r="F35" s="37">
        <v>0</v>
      </c>
      <c r="G35" s="35"/>
      <c r="H35" s="37">
        <f>+N35-F35</f>
        <v>-500</v>
      </c>
      <c r="I35" s="35"/>
      <c r="J35" s="37">
        <v>0</v>
      </c>
      <c r="K35" s="35"/>
      <c r="L35" s="71">
        <f>+F35+H35+J35</f>
        <v>-500</v>
      </c>
      <c r="M35" s="35"/>
      <c r="N35" s="37">
        <v>-500</v>
      </c>
      <c r="O35" s="35"/>
      <c r="P35" s="37">
        <f>+L35-N35</f>
        <v>0</v>
      </c>
    </row>
    <row r="36" spans="1:16" ht="15">
      <c r="A36" s="1"/>
      <c r="B36" s="1"/>
      <c r="C36" s="1"/>
      <c r="D36" s="1" t="s">
        <v>19</v>
      </c>
      <c r="E36" s="1"/>
      <c r="F36" s="35">
        <f>ROUND(SUM(F32:F35),5)</f>
        <v>0</v>
      </c>
      <c r="G36" s="35"/>
      <c r="H36" s="35">
        <f>ROUND(SUM(H32:H35),5)</f>
        <v>0</v>
      </c>
      <c r="I36" s="35"/>
      <c r="J36" s="35">
        <f>ROUND(SUM(J32:J35),5)</f>
        <v>0</v>
      </c>
      <c r="K36" s="35"/>
      <c r="L36" s="70">
        <f>ROUND(SUM(L32:L35),5)</f>
        <v>0</v>
      </c>
      <c r="M36" s="35"/>
      <c r="N36" s="35">
        <f>ROUND(SUM(N32:N35),5)</f>
        <v>0</v>
      </c>
      <c r="O36" s="35"/>
      <c r="P36" s="35">
        <f>ROUND(SUM(P32:P35),5)</f>
        <v>0</v>
      </c>
    </row>
    <row r="37" spans="1:16" ht="15">
      <c r="A37" s="1"/>
      <c r="B37" s="1"/>
      <c r="C37" s="1"/>
      <c r="D37" s="1" t="s">
        <v>27</v>
      </c>
      <c r="E37" s="1"/>
      <c r="F37" s="35"/>
      <c r="G37" s="35"/>
      <c r="H37" s="35"/>
      <c r="I37" s="35"/>
      <c r="J37" s="35"/>
      <c r="K37" s="35"/>
      <c r="L37" s="70"/>
      <c r="M37" s="35"/>
      <c r="N37" s="35"/>
      <c r="O37" s="35"/>
      <c r="P37" s="35"/>
    </row>
    <row r="38" spans="1:16" ht="15">
      <c r="A38" s="1"/>
      <c r="B38" s="1"/>
      <c r="C38" s="1"/>
      <c r="D38" s="1"/>
      <c r="E38" s="1" t="s">
        <v>29</v>
      </c>
      <c r="F38" s="35">
        <v>7775</v>
      </c>
      <c r="G38" s="35"/>
      <c r="H38" s="35">
        <f>+N38-F38</f>
        <v>-375</v>
      </c>
      <c r="I38" s="35"/>
      <c r="J38" s="35">
        <v>0</v>
      </c>
      <c r="K38" s="35"/>
      <c r="L38" s="70">
        <f>+F38+H38+J38</f>
        <v>7400</v>
      </c>
      <c r="M38" s="35"/>
      <c r="N38" s="35">
        <v>7400</v>
      </c>
      <c r="O38" s="35"/>
      <c r="P38" s="35">
        <f>+L38-N38</f>
        <v>0</v>
      </c>
    </row>
    <row r="39" spans="1:16" ht="15">
      <c r="A39" s="1"/>
      <c r="B39" s="1"/>
      <c r="C39" s="1"/>
      <c r="D39" s="1"/>
      <c r="E39" s="1" t="s">
        <v>28</v>
      </c>
      <c r="F39" s="37">
        <v>0</v>
      </c>
      <c r="G39" s="35"/>
      <c r="H39" s="37">
        <f>+N39-F39</f>
        <v>-7558</v>
      </c>
      <c r="I39" s="35"/>
      <c r="J39" s="37">
        <v>0</v>
      </c>
      <c r="K39" s="35"/>
      <c r="L39" s="71">
        <f>+F39+H39+J39</f>
        <v>-7558</v>
      </c>
      <c r="M39" s="35"/>
      <c r="N39" s="37">
        <v>-7558</v>
      </c>
      <c r="O39" s="35"/>
      <c r="P39" s="37">
        <f>+L39-N39</f>
        <v>0</v>
      </c>
    </row>
    <row r="40" spans="1:16" ht="15">
      <c r="A40" s="1"/>
      <c r="B40" s="1"/>
      <c r="C40" s="1"/>
      <c r="D40" s="1" t="s">
        <v>30</v>
      </c>
      <c r="E40" s="1"/>
      <c r="F40" s="37">
        <f>ROUND(SUM(F37:F39),5)</f>
        <v>7775</v>
      </c>
      <c r="G40" s="35"/>
      <c r="H40" s="37">
        <f>ROUND(SUM(H37:H39),5)</f>
        <v>-7933</v>
      </c>
      <c r="I40" s="35"/>
      <c r="J40" s="37">
        <f>ROUND(SUM(J37:J39),5)</f>
        <v>0</v>
      </c>
      <c r="K40" s="35"/>
      <c r="L40" s="71">
        <f>ROUND(SUM(L37:L39),5)</f>
        <v>-158</v>
      </c>
      <c r="M40" s="35"/>
      <c r="N40" s="37">
        <f>ROUND(SUM(N37:N39),5)</f>
        <v>-158</v>
      </c>
      <c r="O40" s="35"/>
      <c r="P40" s="37">
        <f>ROUND(SUM(P37:P39),5)</f>
        <v>0</v>
      </c>
    </row>
    <row r="41" spans="1:16" s="6" customFormat="1" ht="22.5" customHeight="1">
      <c r="A41" s="16"/>
      <c r="B41" s="16"/>
      <c r="C41" s="16" t="s">
        <v>105</v>
      </c>
      <c r="D41" s="16"/>
      <c r="E41" s="16"/>
      <c r="F41" s="38">
        <f>SUM(F11:F16)+F26+F20+F31+F36+F40</f>
        <v>42668</v>
      </c>
      <c r="G41" s="38"/>
      <c r="H41" s="38">
        <f>SUM(H11:H16)+H26+H20+H31+H36+H40</f>
        <v>-7081</v>
      </c>
      <c r="I41" s="38"/>
      <c r="J41" s="38">
        <f>SUM(J11:J16)+J26+J20+J31+J36+J40</f>
        <v>0</v>
      </c>
      <c r="K41" s="38"/>
      <c r="L41" s="72">
        <f>SUM(L11:L16)+L26+L20+L31+L36+L40</f>
        <v>35587</v>
      </c>
      <c r="M41" s="38"/>
      <c r="N41" s="38">
        <f>SUM(N11:N16)+N26+N20+N31+N36+N40</f>
        <v>35587</v>
      </c>
      <c r="O41" s="38"/>
      <c r="P41" s="38">
        <f>SUM(P11:P16)+P26+P20+P31+P36+P40</f>
        <v>0</v>
      </c>
    </row>
    <row r="42" spans="1:16" ht="22.5" customHeight="1">
      <c r="A42" s="1"/>
      <c r="B42" s="1" t="s">
        <v>106</v>
      </c>
      <c r="D42" s="1"/>
      <c r="E42" s="1"/>
      <c r="F42" s="35"/>
      <c r="G42" s="35"/>
      <c r="H42" s="35"/>
      <c r="I42" s="35"/>
      <c r="J42" s="35"/>
      <c r="K42" s="35"/>
      <c r="L42" s="70"/>
      <c r="M42" s="35"/>
      <c r="N42" s="35"/>
      <c r="O42" s="35"/>
      <c r="P42" s="35"/>
    </row>
    <row r="43" spans="1:18" ht="15">
      <c r="A43" s="1"/>
      <c r="B43" s="1"/>
      <c r="C43" s="1"/>
      <c r="D43" s="1" t="s">
        <v>33</v>
      </c>
      <c r="E43" s="1"/>
      <c r="F43" s="35">
        <v>0</v>
      </c>
      <c r="G43" s="35"/>
      <c r="H43" s="35">
        <f aca="true" t="shared" si="3" ref="H43:H66">+N43-F43</f>
        <v>10188</v>
      </c>
      <c r="I43" s="35"/>
      <c r="J43" s="35">
        <v>0</v>
      </c>
      <c r="K43" s="35"/>
      <c r="L43" s="70">
        <f aca="true" t="shared" si="4" ref="L43:L66">+F43+H43+J43</f>
        <v>10188</v>
      </c>
      <c r="M43" s="35"/>
      <c r="N43" s="35">
        <v>10188</v>
      </c>
      <c r="O43" s="35"/>
      <c r="P43" s="35">
        <f aca="true" t="shared" si="5" ref="P43:P66">+L43-N43</f>
        <v>0</v>
      </c>
      <c r="R43" s="77"/>
    </row>
    <row r="44" spans="1:18" ht="15">
      <c r="A44" s="1"/>
      <c r="B44" s="1"/>
      <c r="C44" s="1"/>
      <c r="D44" s="1" t="s">
        <v>50</v>
      </c>
      <c r="E44" s="1"/>
      <c r="F44" s="35">
        <v>0</v>
      </c>
      <c r="G44" s="35"/>
      <c r="H44" s="35">
        <f t="shared" si="3"/>
        <v>4550</v>
      </c>
      <c r="I44" s="35"/>
      <c r="J44" s="35">
        <v>0</v>
      </c>
      <c r="K44" s="35"/>
      <c r="L44" s="70">
        <f t="shared" si="4"/>
        <v>4550</v>
      </c>
      <c r="M44" s="35"/>
      <c r="N44" s="35">
        <v>4550</v>
      </c>
      <c r="O44" s="35"/>
      <c r="P44" s="35">
        <f t="shared" si="5"/>
        <v>0</v>
      </c>
      <c r="R44" s="77"/>
    </row>
    <row r="45" spans="1:18" ht="15">
      <c r="A45" s="1"/>
      <c r="B45" s="1"/>
      <c r="C45" s="1"/>
      <c r="D45" s="1" t="s">
        <v>48</v>
      </c>
      <c r="E45" s="1"/>
      <c r="F45" s="35">
        <v>0</v>
      </c>
      <c r="G45" s="35"/>
      <c r="H45" s="35">
        <f>+N45-F45</f>
        <v>2200</v>
      </c>
      <c r="I45" s="35"/>
      <c r="J45" s="35">
        <v>0</v>
      </c>
      <c r="K45" s="35"/>
      <c r="L45" s="70">
        <f>+F45+H45+J45</f>
        <v>2200</v>
      </c>
      <c r="M45" s="35"/>
      <c r="N45" s="35">
        <v>2200</v>
      </c>
      <c r="O45" s="35"/>
      <c r="P45" s="35">
        <f>+L45-N45</f>
        <v>0</v>
      </c>
      <c r="R45" s="77"/>
    </row>
    <row r="46" spans="1:16" ht="15">
      <c r="A46" s="1"/>
      <c r="B46" s="1"/>
      <c r="C46" s="1"/>
      <c r="D46" s="1" t="s">
        <v>45</v>
      </c>
      <c r="E46" s="1"/>
      <c r="F46" s="35">
        <v>0</v>
      </c>
      <c r="G46" s="35"/>
      <c r="H46" s="35">
        <f>+N46-F46</f>
        <v>2100</v>
      </c>
      <c r="I46" s="35"/>
      <c r="J46" s="74"/>
      <c r="K46" s="35"/>
      <c r="L46" s="70">
        <f>+F46+H46+J46</f>
        <v>2100</v>
      </c>
      <c r="M46" s="35"/>
      <c r="N46" s="35">
        <v>2100</v>
      </c>
      <c r="O46" s="35"/>
      <c r="P46" s="35">
        <f>+L46-N46</f>
        <v>0</v>
      </c>
    </row>
    <row r="47" spans="1:16" ht="15">
      <c r="A47" s="1"/>
      <c r="B47" s="1"/>
      <c r="C47" s="1"/>
      <c r="D47" s="1" t="s">
        <v>40</v>
      </c>
      <c r="E47" s="1"/>
      <c r="F47" s="35">
        <v>103.46</v>
      </c>
      <c r="G47" s="35"/>
      <c r="H47" s="35">
        <f t="shared" si="3"/>
        <v>1996.54</v>
      </c>
      <c r="I47" s="35"/>
      <c r="J47" s="74">
        <v>0</v>
      </c>
      <c r="K47" s="35"/>
      <c r="L47" s="70">
        <f t="shared" si="4"/>
        <v>2100</v>
      </c>
      <c r="M47" s="35"/>
      <c r="N47" s="35">
        <v>2100</v>
      </c>
      <c r="O47" s="35"/>
      <c r="P47" s="35">
        <f t="shared" si="5"/>
        <v>0</v>
      </c>
    </row>
    <row r="48" spans="1:16" ht="15">
      <c r="A48" s="1"/>
      <c r="B48" s="1"/>
      <c r="C48" s="1"/>
      <c r="D48" s="1" t="s">
        <v>49</v>
      </c>
      <c r="E48" s="1"/>
      <c r="F48" s="35">
        <v>0</v>
      </c>
      <c r="G48" s="35"/>
      <c r="H48" s="35">
        <f t="shared" si="3"/>
        <v>1900</v>
      </c>
      <c r="I48" s="35"/>
      <c r="J48" s="74"/>
      <c r="K48" s="35"/>
      <c r="L48" s="70">
        <f t="shared" si="4"/>
        <v>1900</v>
      </c>
      <c r="M48" s="35"/>
      <c r="N48" s="35">
        <v>1900</v>
      </c>
      <c r="O48" s="35"/>
      <c r="P48" s="35">
        <f t="shared" si="5"/>
        <v>0</v>
      </c>
    </row>
    <row r="49" spans="1:16" ht="15">
      <c r="A49" s="1"/>
      <c r="B49" s="1"/>
      <c r="C49" s="1"/>
      <c r="D49" s="1" t="s">
        <v>117</v>
      </c>
      <c r="E49" s="1"/>
      <c r="F49" s="35">
        <v>0</v>
      </c>
      <c r="G49" s="35"/>
      <c r="H49" s="74">
        <f>+N49-F49</f>
        <v>1600</v>
      </c>
      <c r="I49" s="35"/>
      <c r="J49" s="74"/>
      <c r="K49" s="35"/>
      <c r="L49" s="70">
        <f>+F49+H49+J49</f>
        <v>1600</v>
      </c>
      <c r="M49" s="35"/>
      <c r="N49" s="35">
        <v>1600</v>
      </c>
      <c r="O49" s="35"/>
      <c r="P49" s="35">
        <f>+L49-N49</f>
        <v>0</v>
      </c>
    </row>
    <row r="50" spans="1:16" ht="15">
      <c r="A50" s="1"/>
      <c r="B50" s="1"/>
      <c r="C50" s="1"/>
      <c r="D50" s="1" t="s">
        <v>38</v>
      </c>
      <c r="E50" s="1"/>
      <c r="F50" s="35">
        <v>96.88</v>
      </c>
      <c r="G50" s="35"/>
      <c r="H50" s="35">
        <f t="shared" si="3"/>
        <v>1403.12</v>
      </c>
      <c r="I50" s="35"/>
      <c r="J50" s="35"/>
      <c r="K50" s="35"/>
      <c r="L50" s="70">
        <f t="shared" si="4"/>
        <v>1500</v>
      </c>
      <c r="M50" s="35"/>
      <c r="N50" s="35">
        <v>1500</v>
      </c>
      <c r="O50" s="35"/>
      <c r="P50" s="35">
        <f t="shared" si="5"/>
        <v>0</v>
      </c>
    </row>
    <row r="51" spans="1:18" ht="15">
      <c r="A51" s="1"/>
      <c r="B51" s="1"/>
      <c r="C51" s="1"/>
      <c r="D51" s="1" t="s">
        <v>35</v>
      </c>
      <c r="E51" s="1"/>
      <c r="F51" s="74">
        <v>-411</v>
      </c>
      <c r="G51" s="35"/>
      <c r="H51" s="35">
        <f t="shared" si="3"/>
        <v>1411</v>
      </c>
      <c r="I51" s="35"/>
      <c r="J51" s="35">
        <v>0</v>
      </c>
      <c r="K51" s="35"/>
      <c r="L51" s="70">
        <f t="shared" si="4"/>
        <v>1000</v>
      </c>
      <c r="M51" s="35"/>
      <c r="N51" s="35">
        <v>1000</v>
      </c>
      <c r="O51" s="35"/>
      <c r="P51" s="35">
        <f t="shared" si="5"/>
        <v>0</v>
      </c>
      <c r="R51" s="77"/>
    </row>
    <row r="52" spans="1:16" ht="15">
      <c r="A52" s="1"/>
      <c r="B52" s="1"/>
      <c r="C52" s="1"/>
      <c r="D52" s="1" t="s">
        <v>51</v>
      </c>
      <c r="E52" s="1"/>
      <c r="F52" s="36">
        <v>364.74</v>
      </c>
      <c r="G52" s="35"/>
      <c r="H52" s="36">
        <f>+N52-F52</f>
        <v>622.26</v>
      </c>
      <c r="I52" s="35"/>
      <c r="J52" s="36"/>
      <c r="K52" s="35"/>
      <c r="L52" s="70">
        <f>+F52+H52+J52</f>
        <v>987</v>
      </c>
      <c r="M52" s="35"/>
      <c r="N52" s="36">
        <v>987</v>
      </c>
      <c r="O52" s="35"/>
      <c r="P52" s="35">
        <f>+L52-N52</f>
        <v>0</v>
      </c>
    </row>
    <row r="53" spans="1:16" ht="15">
      <c r="A53" s="1"/>
      <c r="B53" s="1"/>
      <c r="C53" s="1"/>
      <c r="D53" s="1" t="s">
        <v>31</v>
      </c>
      <c r="E53" s="1"/>
      <c r="F53" s="35">
        <v>0</v>
      </c>
      <c r="G53" s="35"/>
      <c r="H53" s="35">
        <f>+N53-F53</f>
        <v>900</v>
      </c>
      <c r="I53" s="35"/>
      <c r="J53" s="74">
        <v>0</v>
      </c>
      <c r="K53" s="35"/>
      <c r="L53" s="70">
        <f>+F53+H53+J53</f>
        <v>900</v>
      </c>
      <c r="M53" s="35"/>
      <c r="N53" s="35">
        <v>900</v>
      </c>
      <c r="O53" s="35"/>
      <c r="P53" s="35">
        <f>+L53-N53</f>
        <v>0</v>
      </c>
    </row>
    <row r="54" spans="1:16" ht="15">
      <c r="A54" s="1"/>
      <c r="B54" s="1"/>
      <c r="C54" s="1"/>
      <c r="D54" s="1" t="s">
        <v>44</v>
      </c>
      <c r="E54" s="1"/>
      <c r="F54" s="35">
        <v>0</v>
      </c>
      <c r="G54" s="35"/>
      <c r="H54" s="35">
        <f>+N54-F54</f>
        <v>800</v>
      </c>
      <c r="I54" s="35"/>
      <c r="J54" s="35"/>
      <c r="K54" s="35"/>
      <c r="L54" s="70">
        <f>+F54+H54+J54</f>
        <v>800</v>
      </c>
      <c r="M54" s="35"/>
      <c r="N54" s="35">
        <v>800</v>
      </c>
      <c r="O54" s="35"/>
      <c r="P54" s="35">
        <f>+L54-N54</f>
        <v>0</v>
      </c>
    </row>
    <row r="55" spans="1:16" ht="15">
      <c r="A55" s="1"/>
      <c r="B55" s="1"/>
      <c r="C55" s="1"/>
      <c r="D55" s="1" t="s">
        <v>43</v>
      </c>
      <c r="E55" s="1"/>
      <c r="F55" s="35">
        <v>0</v>
      </c>
      <c r="G55" s="35"/>
      <c r="H55" s="35">
        <f t="shared" si="3"/>
        <v>800</v>
      </c>
      <c r="I55" s="35"/>
      <c r="J55" s="35">
        <v>0</v>
      </c>
      <c r="K55" s="35"/>
      <c r="L55" s="70">
        <f t="shared" si="4"/>
        <v>800</v>
      </c>
      <c r="M55" s="35"/>
      <c r="N55" s="35">
        <v>800</v>
      </c>
      <c r="O55" s="35"/>
      <c r="P55" s="35">
        <f t="shared" si="5"/>
        <v>0</v>
      </c>
    </row>
    <row r="56" spans="1:16" ht="15">
      <c r="A56" s="1"/>
      <c r="B56" s="1"/>
      <c r="C56" s="1"/>
      <c r="D56" s="1" t="s">
        <v>36</v>
      </c>
      <c r="E56" s="1"/>
      <c r="F56" s="35">
        <v>0</v>
      </c>
      <c r="G56" s="35"/>
      <c r="H56" s="35">
        <f t="shared" si="3"/>
        <v>750</v>
      </c>
      <c r="I56" s="35"/>
      <c r="J56" s="35"/>
      <c r="K56" s="35"/>
      <c r="L56" s="70">
        <f t="shared" si="4"/>
        <v>750</v>
      </c>
      <c r="M56" s="35"/>
      <c r="N56" s="35">
        <v>750</v>
      </c>
      <c r="O56" s="35"/>
      <c r="P56" s="35">
        <f t="shared" si="5"/>
        <v>0</v>
      </c>
    </row>
    <row r="57" spans="1:18" ht="15">
      <c r="A57" s="1"/>
      <c r="B57" s="1"/>
      <c r="C57" s="1"/>
      <c r="D57" s="1" t="s">
        <v>46</v>
      </c>
      <c r="E57" s="1"/>
      <c r="F57" s="35">
        <v>0</v>
      </c>
      <c r="G57" s="35"/>
      <c r="H57" s="35">
        <f>+N57-F57</f>
        <v>660</v>
      </c>
      <c r="I57" s="35"/>
      <c r="J57" s="35"/>
      <c r="K57" s="35"/>
      <c r="L57" s="70">
        <f>+F57+H57+J57</f>
        <v>660</v>
      </c>
      <c r="M57" s="35"/>
      <c r="N57" s="35">
        <v>660</v>
      </c>
      <c r="O57" s="35"/>
      <c r="P57" s="35">
        <f>+L57-N57</f>
        <v>0</v>
      </c>
      <c r="R57" s="77"/>
    </row>
    <row r="58" spans="1:18" ht="15">
      <c r="A58" s="1"/>
      <c r="B58" s="1"/>
      <c r="C58" s="1"/>
      <c r="D58" s="1" t="s">
        <v>34</v>
      </c>
      <c r="E58" s="1"/>
      <c r="F58" s="35">
        <v>0</v>
      </c>
      <c r="G58" s="35"/>
      <c r="H58" s="35">
        <f>+N58-F58</f>
        <v>500</v>
      </c>
      <c r="I58" s="35"/>
      <c r="J58" s="35">
        <v>0</v>
      </c>
      <c r="K58" s="35"/>
      <c r="L58" s="70">
        <f>+F58+H58+J58</f>
        <v>500</v>
      </c>
      <c r="M58" s="35"/>
      <c r="N58" s="35">
        <v>500</v>
      </c>
      <c r="O58" s="35"/>
      <c r="P58" s="35">
        <f>+L58-N58</f>
        <v>0</v>
      </c>
      <c r="R58" s="77"/>
    </row>
    <row r="59" spans="1:18" ht="15">
      <c r="A59" s="1"/>
      <c r="B59" s="1"/>
      <c r="C59" s="1"/>
      <c r="D59" s="1" t="s">
        <v>187</v>
      </c>
      <c r="E59" s="1"/>
      <c r="F59" s="35">
        <v>0</v>
      </c>
      <c r="G59" s="35"/>
      <c r="H59" s="35">
        <f>+N59-F59</f>
        <v>500</v>
      </c>
      <c r="I59" s="35"/>
      <c r="J59" s="35">
        <v>0</v>
      </c>
      <c r="K59" s="35"/>
      <c r="L59" s="70">
        <f>+F59+H59+J59</f>
        <v>500</v>
      </c>
      <c r="M59" s="35"/>
      <c r="N59" s="35">
        <v>500</v>
      </c>
      <c r="O59" s="35"/>
      <c r="P59" s="35">
        <f>+L59-N59</f>
        <v>0</v>
      </c>
      <c r="R59" s="77"/>
    </row>
    <row r="60" spans="1:18" ht="15">
      <c r="A60" s="1"/>
      <c r="B60" s="1"/>
      <c r="C60" s="1"/>
      <c r="D60" s="1" t="s">
        <v>188</v>
      </c>
      <c r="E60" s="1"/>
      <c r="F60" s="35">
        <v>0</v>
      </c>
      <c r="G60" s="35"/>
      <c r="H60" s="35">
        <f>+N60-F60</f>
        <v>500</v>
      </c>
      <c r="I60" s="35"/>
      <c r="J60" s="35">
        <v>0</v>
      </c>
      <c r="K60" s="35"/>
      <c r="L60" s="70">
        <f>+F60+H60+J60</f>
        <v>500</v>
      </c>
      <c r="M60" s="35"/>
      <c r="N60" s="35">
        <v>500</v>
      </c>
      <c r="O60" s="35"/>
      <c r="P60" s="35">
        <f>+L60-N60</f>
        <v>0</v>
      </c>
      <c r="R60" s="77"/>
    </row>
    <row r="61" spans="1:18" ht="15">
      <c r="A61" s="1"/>
      <c r="B61" s="1"/>
      <c r="C61" s="1"/>
      <c r="D61" s="1" t="s">
        <v>37</v>
      </c>
      <c r="E61" s="1"/>
      <c r="F61" s="35">
        <v>0</v>
      </c>
      <c r="G61" s="35"/>
      <c r="H61" s="35">
        <f t="shared" si="3"/>
        <v>500</v>
      </c>
      <c r="I61" s="35"/>
      <c r="J61" s="35">
        <v>0</v>
      </c>
      <c r="K61" s="35"/>
      <c r="L61" s="70">
        <f t="shared" si="4"/>
        <v>500</v>
      </c>
      <c r="M61" s="35"/>
      <c r="N61" s="35">
        <v>500</v>
      </c>
      <c r="O61" s="35"/>
      <c r="P61" s="35">
        <f t="shared" si="5"/>
        <v>0</v>
      </c>
      <c r="R61" s="77"/>
    </row>
    <row r="62" spans="1:18" ht="15">
      <c r="A62" s="1"/>
      <c r="B62" s="1"/>
      <c r="C62" s="1"/>
      <c r="D62" s="1" t="s">
        <v>47</v>
      </c>
      <c r="E62" s="1"/>
      <c r="F62" s="35">
        <v>0</v>
      </c>
      <c r="G62" s="35"/>
      <c r="H62" s="35">
        <f t="shared" si="3"/>
        <v>500</v>
      </c>
      <c r="I62" s="35"/>
      <c r="J62" s="35">
        <v>0</v>
      </c>
      <c r="K62" s="35"/>
      <c r="L62" s="70">
        <f t="shared" si="4"/>
        <v>500</v>
      </c>
      <c r="M62" s="35"/>
      <c r="N62" s="35">
        <v>500</v>
      </c>
      <c r="O62" s="35"/>
      <c r="P62" s="35">
        <f t="shared" si="5"/>
        <v>0</v>
      </c>
      <c r="R62" s="77"/>
    </row>
    <row r="63" spans="1:18" ht="15">
      <c r="A63" s="1"/>
      <c r="B63" s="1"/>
      <c r="C63" s="1"/>
      <c r="D63" s="1" t="s">
        <v>39</v>
      </c>
      <c r="E63" s="1"/>
      <c r="F63" s="35">
        <v>306</v>
      </c>
      <c r="G63" s="35"/>
      <c r="H63" s="35">
        <f>+N63-F63</f>
        <v>14</v>
      </c>
      <c r="I63" s="35"/>
      <c r="J63" s="35">
        <v>0</v>
      </c>
      <c r="K63" s="35"/>
      <c r="L63" s="70">
        <f>+F63+H63+J63</f>
        <v>320</v>
      </c>
      <c r="M63" s="35"/>
      <c r="N63" s="35">
        <v>320</v>
      </c>
      <c r="O63" s="35"/>
      <c r="P63" s="35">
        <f>+L63-N63</f>
        <v>0</v>
      </c>
      <c r="R63" s="77"/>
    </row>
    <row r="64" spans="1:18" ht="15">
      <c r="A64" s="1"/>
      <c r="B64" s="1"/>
      <c r="C64" s="1"/>
      <c r="D64" s="1" t="s">
        <v>41</v>
      </c>
      <c r="E64" s="1"/>
      <c r="F64" s="35">
        <v>357.24</v>
      </c>
      <c r="G64" s="35"/>
      <c r="H64" s="35">
        <f t="shared" si="3"/>
        <v>-107.24000000000001</v>
      </c>
      <c r="I64" s="35"/>
      <c r="J64" s="35">
        <v>0</v>
      </c>
      <c r="K64" s="35"/>
      <c r="L64" s="70">
        <f t="shared" si="4"/>
        <v>250</v>
      </c>
      <c r="M64" s="35"/>
      <c r="N64" s="35">
        <v>250</v>
      </c>
      <c r="O64" s="35"/>
      <c r="P64" s="35">
        <f t="shared" si="5"/>
        <v>0</v>
      </c>
      <c r="R64" s="77"/>
    </row>
    <row r="65" spans="1:17" ht="15">
      <c r="A65" s="1"/>
      <c r="B65" s="1"/>
      <c r="C65" s="1"/>
      <c r="D65" s="1" t="s">
        <v>32</v>
      </c>
      <c r="E65" s="1"/>
      <c r="F65" s="36">
        <v>0</v>
      </c>
      <c r="G65" s="36"/>
      <c r="H65" s="36">
        <f t="shared" si="3"/>
        <v>90</v>
      </c>
      <c r="I65" s="36"/>
      <c r="J65" s="36"/>
      <c r="K65" s="36"/>
      <c r="L65" s="70">
        <f t="shared" si="4"/>
        <v>90</v>
      </c>
      <c r="M65" s="36"/>
      <c r="N65" s="36">
        <v>90</v>
      </c>
      <c r="O65" s="36"/>
      <c r="P65" s="36">
        <f t="shared" si="5"/>
        <v>0</v>
      </c>
      <c r="Q65" s="15"/>
    </row>
    <row r="66" spans="1:16" ht="15">
      <c r="A66" s="1"/>
      <c r="B66" s="1"/>
      <c r="C66" s="1"/>
      <c r="D66" s="1" t="s">
        <v>119</v>
      </c>
      <c r="E66" s="1"/>
      <c r="F66" s="37">
        <v>0</v>
      </c>
      <c r="G66" s="35"/>
      <c r="H66" s="37">
        <f t="shared" si="3"/>
        <v>0</v>
      </c>
      <c r="I66" s="35"/>
      <c r="J66" s="37">
        <v>0</v>
      </c>
      <c r="K66" s="35"/>
      <c r="L66" s="71">
        <f t="shared" si="4"/>
        <v>0</v>
      </c>
      <c r="M66" s="35"/>
      <c r="N66" s="37">
        <v>0</v>
      </c>
      <c r="O66" s="35"/>
      <c r="P66" s="37">
        <f t="shared" si="5"/>
        <v>0</v>
      </c>
    </row>
    <row r="67" spans="1:16" ht="15">
      <c r="A67" s="1"/>
      <c r="B67" s="1"/>
      <c r="C67" s="1" t="s">
        <v>107</v>
      </c>
      <c r="D67" s="1"/>
      <c r="E67" s="1"/>
      <c r="F67" s="37">
        <f>SUM(F43:F66)</f>
        <v>817.3199999999999</v>
      </c>
      <c r="G67" s="35"/>
      <c r="H67" s="37">
        <f>SUM(H43:H66)</f>
        <v>34377.68</v>
      </c>
      <c r="I67" s="35"/>
      <c r="J67" s="37">
        <f>SUM(J43:J66)</f>
        <v>0</v>
      </c>
      <c r="K67" s="35"/>
      <c r="L67" s="71">
        <f>SUM(L43:L66)</f>
        <v>35195</v>
      </c>
      <c r="M67" s="35"/>
      <c r="N67" s="37">
        <f>SUM(N43:N66)</f>
        <v>35195</v>
      </c>
      <c r="O67" s="35"/>
      <c r="P67" s="37">
        <f>SUM(P43:P66)</f>
        <v>0</v>
      </c>
    </row>
    <row r="68" spans="1:16" s="6" customFormat="1" ht="22.5" customHeight="1">
      <c r="A68" s="16"/>
      <c r="B68" s="16" t="s">
        <v>108</v>
      </c>
      <c r="C68" s="16"/>
      <c r="D68" s="16"/>
      <c r="E68" s="16"/>
      <c r="F68" s="38">
        <f>+F41-F67</f>
        <v>41850.68</v>
      </c>
      <c r="G68" s="38"/>
      <c r="H68" s="38">
        <f>+H41-H67</f>
        <v>-41458.68</v>
      </c>
      <c r="I68" s="38"/>
      <c r="J68" s="38">
        <f>+J41-J67</f>
        <v>0</v>
      </c>
      <c r="K68" s="38"/>
      <c r="L68" s="72">
        <f>+L41-L67</f>
        <v>392</v>
      </c>
      <c r="M68" s="38"/>
      <c r="N68" s="38">
        <f>+N41-N67</f>
        <v>392</v>
      </c>
      <c r="O68" s="38"/>
      <c r="P68" s="38">
        <f>+P41-P67</f>
        <v>0</v>
      </c>
    </row>
    <row r="69" spans="1:16" s="6" customFormat="1" ht="22.5" customHeight="1">
      <c r="A69" s="16"/>
      <c r="B69" s="16"/>
      <c r="C69" s="16"/>
      <c r="D69" s="16"/>
      <c r="E69" s="16"/>
      <c r="F69" s="38"/>
      <c r="G69" s="38"/>
      <c r="H69" s="38"/>
      <c r="I69" s="38"/>
      <c r="J69" s="38"/>
      <c r="K69" s="38"/>
      <c r="L69" s="72"/>
      <c r="M69" s="38"/>
      <c r="N69" s="38"/>
      <c r="O69" s="38"/>
      <c r="P69" s="38"/>
    </row>
    <row r="70" spans="1:16" s="75" customFormat="1" ht="26.25" customHeight="1">
      <c r="A70" s="1"/>
      <c r="B70" s="97"/>
      <c r="C70" s="97"/>
      <c r="D70" s="97"/>
      <c r="E70" s="97"/>
      <c r="F70" s="97"/>
      <c r="G70" s="97"/>
      <c r="H70" s="97"/>
      <c r="I70" s="97"/>
      <c r="J70" s="97"/>
      <c r="K70" s="97"/>
      <c r="L70" s="97"/>
      <c r="M70" s="97"/>
      <c r="N70" s="97"/>
      <c r="O70" s="97"/>
      <c r="P70" s="97"/>
    </row>
    <row r="71" spans="1:16" ht="30" customHeight="1" hidden="1">
      <c r="A71" s="1"/>
      <c r="B71" s="1"/>
      <c r="C71" s="1"/>
      <c r="D71" s="1"/>
      <c r="E71" s="1"/>
      <c r="F71" s="35"/>
      <c r="G71" s="35"/>
      <c r="H71" s="35"/>
      <c r="I71" s="35"/>
      <c r="J71" s="35"/>
      <c r="K71" s="35"/>
      <c r="L71" s="70"/>
      <c r="M71" s="35"/>
      <c r="N71" s="35"/>
      <c r="O71" s="35"/>
      <c r="P71" s="35"/>
    </row>
    <row r="72" spans="1:16" ht="27" customHeight="1" hidden="1">
      <c r="A72" s="1"/>
      <c r="B72" s="1"/>
      <c r="C72" s="1"/>
      <c r="D72" s="1"/>
      <c r="E72" s="1"/>
      <c r="F72" s="35"/>
      <c r="G72" s="35"/>
      <c r="H72" s="35"/>
      <c r="I72" s="35"/>
      <c r="J72" s="35"/>
      <c r="K72" s="35"/>
      <c r="L72" s="70"/>
      <c r="M72" s="35"/>
      <c r="N72" s="35"/>
      <c r="O72" s="35"/>
      <c r="P72" s="35"/>
    </row>
    <row r="73" spans="1:16" s="15" customFormat="1" ht="15" hidden="1">
      <c r="A73" s="14"/>
      <c r="B73" s="14"/>
      <c r="C73" s="14"/>
      <c r="D73" s="14"/>
      <c r="E73" s="14"/>
      <c r="F73" s="36"/>
      <c r="G73" s="36"/>
      <c r="H73" s="36"/>
      <c r="I73" s="36"/>
      <c r="J73" s="36"/>
      <c r="K73" s="36"/>
      <c r="L73" s="70"/>
      <c r="M73" s="36"/>
      <c r="N73" s="36"/>
      <c r="O73" s="36"/>
      <c r="P73" s="36"/>
    </row>
    <row r="74" spans="1:16" ht="15" hidden="1">
      <c r="A74" s="1"/>
      <c r="B74" s="1"/>
      <c r="C74" s="1"/>
      <c r="D74" s="1"/>
      <c r="E74" s="1"/>
      <c r="F74" s="35"/>
      <c r="G74" s="35"/>
      <c r="H74" s="35"/>
      <c r="I74" s="35"/>
      <c r="J74" s="35"/>
      <c r="K74" s="35"/>
      <c r="L74" s="70"/>
      <c r="M74" s="35"/>
      <c r="N74" s="35"/>
      <c r="O74" s="35"/>
      <c r="P74" s="35"/>
    </row>
    <row r="75" spans="1:16" ht="15" hidden="1">
      <c r="A75" s="1"/>
      <c r="B75" s="1"/>
      <c r="C75" s="1"/>
      <c r="D75" s="1"/>
      <c r="E75" s="1"/>
      <c r="F75" s="37"/>
      <c r="G75" s="35"/>
      <c r="H75" s="37"/>
      <c r="I75" s="35"/>
      <c r="J75" s="37"/>
      <c r="K75" s="35"/>
      <c r="L75" s="71"/>
      <c r="M75" s="35"/>
      <c r="N75" s="37"/>
      <c r="O75" s="35"/>
      <c r="P75" s="37"/>
    </row>
    <row r="76" spans="1:16" ht="15" hidden="1">
      <c r="A76" s="1"/>
      <c r="B76" s="1"/>
      <c r="C76" s="1"/>
      <c r="D76" s="1"/>
      <c r="E76" s="1"/>
      <c r="F76" s="35"/>
      <c r="G76" s="35"/>
      <c r="H76" s="35"/>
      <c r="I76" s="35"/>
      <c r="J76" s="35"/>
      <c r="K76" s="35"/>
      <c r="L76" s="70"/>
      <c r="M76" s="35"/>
      <c r="N76" s="35"/>
      <c r="O76" s="35"/>
      <c r="P76" s="35"/>
    </row>
    <row r="77" spans="1:16" ht="26.25" customHeight="1" hidden="1">
      <c r="A77" s="1"/>
      <c r="B77" s="1"/>
      <c r="C77" s="1"/>
      <c r="D77" s="1"/>
      <c r="E77" s="1"/>
      <c r="F77" s="35"/>
      <c r="G77" s="35"/>
      <c r="H77" s="35"/>
      <c r="I77" s="35"/>
      <c r="J77" s="35"/>
      <c r="K77" s="35"/>
      <c r="L77" s="70"/>
      <c r="M77" s="35"/>
      <c r="N77" s="35"/>
      <c r="O77" s="35"/>
      <c r="P77" s="35"/>
    </row>
    <row r="78" spans="1:18" ht="15" hidden="1">
      <c r="A78" s="1"/>
      <c r="B78" s="1"/>
      <c r="C78" s="1"/>
      <c r="D78" s="1"/>
      <c r="E78" s="1"/>
      <c r="F78" s="35"/>
      <c r="G78" s="35"/>
      <c r="H78" s="35"/>
      <c r="I78" s="35"/>
      <c r="J78" s="35"/>
      <c r="K78" s="35"/>
      <c r="L78" s="70"/>
      <c r="M78" s="35"/>
      <c r="N78" s="35"/>
      <c r="O78" s="35"/>
      <c r="P78" s="35"/>
      <c r="R78" s="77"/>
    </row>
    <row r="79" spans="1:18" ht="15" hidden="1">
      <c r="A79" s="1"/>
      <c r="B79" s="1"/>
      <c r="C79" s="1"/>
      <c r="D79" s="1"/>
      <c r="E79" s="1"/>
      <c r="F79" s="35"/>
      <c r="G79" s="35"/>
      <c r="H79" s="35"/>
      <c r="I79" s="35"/>
      <c r="J79" s="35"/>
      <c r="K79" s="35"/>
      <c r="L79" s="70"/>
      <c r="M79" s="35"/>
      <c r="N79" s="35"/>
      <c r="O79" s="35"/>
      <c r="P79" s="35"/>
      <c r="R79" s="77"/>
    </row>
    <row r="80" spans="1:18" ht="15" hidden="1">
      <c r="A80" s="1"/>
      <c r="B80" s="1"/>
      <c r="C80" s="1"/>
      <c r="D80" s="1"/>
      <c r="E80" s="1"/>
      <c r="F80" s="37"/>
      <c r="G80" s="35"/>
      <c r="H80" s="37"/>
      <c r="I80" s="35"/>
      <c r="J80" s="37"/>
      <c r="K80" s="35"/>
      <c r="L80" s="71"/>
      <c r="M80" s="35"/>
      <c r="N80" s="37"/>
      <c r="O80" s="35"/>
      <c r="P80" s="37"/>
      <c r="R80" s="77"/>
    </row>
    <row r="81" spans="1:18" ht="15" hidden="1">
      <c r="A81" s="1"/>
      <c r="B81" s="1"/>
      <c r="C81" s="1"/>
      <c r="D81" s="1"/>
      <c r="E81" s="1"/>
      <c r="F81" s="37"/>
      <c r="G81" s="35"/>
      <c r="H81" s="37"/>
      <c r="I81" s="35"/>
      <c r="J81" s="37"/>
      <c r="K81" s="35"/>
      <c r="L81" s="71"/>
      <c r="M81" s="35"/>
      <c r="N81" s="37"/>
      <c r="O81" s="35"/>
      <c r="P81" s="37"/>
      <c r="R81" s="77"/>
    </row>
    <row r="82" spans="1:16" ht="22.5" customHeight="1">
      <c r="A82" s="1"/>
      <c r="B82" s="1"/>
      <c r="C82" s="1"/>
      <c r="D82" s="1" t="s">
        <v>62</v>
      </c>
      <c r="E82" s="1"/>
      <c r="F82" s="35"/>
      <c r="G82" s="35"/>
      <c r="H82" s="35"/>
      <c r="I82" s="35"/>
      <c r="J82" s="35"/>
      <c r="K82" s="35"/>
      <c r="L82" s="70"/>
      <c r="M82" s="35"/>
      <c r="N82" s="35"/>
      <c r="O82" s="35"/>
      <c r="P82" s="35"/>
    </row>
    <row r="83" spans="1:16" ht="15" customHeight="1">
      <c r="A83" s="1"/>
      <c r="B83" s="1"/>
      <c r="C83" s="1"/>
      <c r="D83" s="1"/>
      <c r="E83" s="1" t="s">
        <v>52</v>
      </c>
      <c r="F83" s="35">
        <v>75</v>
      </c>
      <c r="G83" s="35"/>
      <c r="H83" s="35">
        <f>+N83-F83</f>
        <v>-75</v>
      </c>
      <c r="I83" s="35"/>
      <c r="J83" s="35">
        <v>0</v>
      </c>
      <c r="K83" s="35"/>
      <c r="L83" s="70">
        <f>+F83+H83+J83</f>
        <v>0</v>
      </c>
      <c r="M83" s="35"/>
      <c r="N83" s="35">
        <v>0</v>
      </c>
      <c r="O83" s="35"/>
      <c r="P83" s="35">
        <f>+L83-N83</f>
        <v>0</v>
      </c>
    </row>
    <row r="84" spans="1:18" ht="15" customHeight="1">
      <c r="A84" s="1"/>
      <c r="B84" s="1"/>
      <c r="C84" s="1"/>
      <c r="D84" s="1"/>
      <c r="E84" s="1" t="s">
        <v>63</v>
      </c>
      <c r="F84" s="35">
        <v>0</v>
      </c>
      <c r="G84" s="35"/>
      <c r="H84" s="35">
        <f>+N84-F84</f>
        <v>3092</v>
      </c>
      <c r="I84" s="35"/>
      <c r="J84" s="35"/>
      <c r="K84" s="35"/>
      <c r="L84" s="70">
        <f>+F84+H84+J84</f>
        <v>3092</v>
      </c>
      <c r="M84" s="35"/>
      <c r="N84" s="35">
        <v>3092</v>
      </c>
      <c r="O84" s="35"/>
      <c r="P84" s="35">
        <f>+L84-N84</f>
        <v>0</v>
      </c>
      <c r="R84" s="77"/>
    </row>
    <row r="85" spans="1:18" ht="15">
      <c r="A85" s="1"/>
      <c r="B85" s="1"/>
      <c r="C85" s="1"/>
      <c r="D85" s="1"/>
      <c r="E85" s="1" t="s">
        <v>64</v>
      </c>
      <c r="F85" s="37">
        <v>0</v>
      </c>
      <c r="G85" s="35"/>
      <c r="H85" s="37">
        <f>+N85-F85</f>
        <v>-3092</v>
      </c>
      <c r="I85" s="35"/>
      <c r="J85" s="37"/>
      <c r="K85" s="35"/>
      <c r="L85" s="71">
        <f>+F85+H85+J85</f>
        <v>-3092</v>
      </c>
      <c r="M85" s="35"/>
      <c r="N85" s="37">
        <v>-3092</v>
      </c>
      <c r="O85" s="35"/>
      <c r="P85" s="37">
        <f>+L85-N85</f>
        <v>0</v>
      </c>
      <c r="R85" s="77"/>
    </row>
    <row r="86" spans="1:18" ht="15">
      <c r="A86" s="1"/>
      <c r="B86" s="1"/>
      <c r="C86" s="1"/>
      <c r="D86" s="1" t="s">
        <v>65</v>
      </c>
      <c r="E86" s="1"/>
      <c r="F86" s="37">
        <f>ROUND(SUM(F82:F85),5)</f>
        <v>75</v>
      </c>
      <c r="G86" s="35"/>
      <c r="H86" s="37">
        <f>+N86-F86</f>
        <v>-75</v>
      </c>
      <c r="I86" s="35"/>
      <c r="J86" s="37"/>
      <c r="K86" s="35"/>
      <c r="L86" s="71">
        <f>+F86+H86+J86</f>
        <v>0</v>
      </c>
      <c r="M86" s="35"/>
      <c r="N86" s="37">
        <f>ROUND(SUM(N82:N85),5)</f>
        <v>0</v>
      </c>
      <c r="O86" s="35"/>
      <c r="P86" s="37">
        <f>+L86-N86</f>
        <v>0</v>
      </c>
      <c r="R86" s="77"/>
    </row>
    <row r="87" spans="1:16" ht="15">
      <c r="A87" s="1"/>
      <c r="B87" s="1"/>
      <c r="C87" s="1" t="s">
        <v>110</v>
      </c>
      <c r="D87" s="1"/>
      <c r="E87" s="1"/>
      <c r="F87" s="37">
        <f>+F76+F81+F86</f>
        <v>75</v>
      </c>
      <c r="G87" s="35"/>
      <c r="H87" s="37">
        <f>+H76+H81+H86</f>
        <v>-75</v>
      </c>
      <c r="I87" s="35"/>
      <c r="J87" s="37">
        <f>+J76+J81+J86</f>
        <v>0</v>
      </c>
      <c r="K87" s="35"/>
      <c r="L87" s="71">
        <f>+L76+L81+L86</f>
        <v>0</v>
      </c>
      <c r="M87" s="35"/>
      <c r="N87" s="37">
        <f>+N76+N81+N86</f>
        <v>0</v>
      </c>
      <c r="O87" s="35"/>
      <c r="P87" s="37">
        <f>+P76+P81+P86</f>
        <v>0</v>
      </c>
    </row>
    <row r="88" spans="2:16" s="18" customFormat="1" ht="22.5" customHeight="1" thickBot="1">
      <c r="B88" s="16" t="s">
        <v>66</v>
      </c>
      <c r="C88" s="16"/>
      <c r="D88" s="16"/>
      <c r="E88" s="16"/>
      <c r="F88" s="39">
        <f>+F68+F87</f>
        <v>41925.68</v>
      </c>
      <c r="G88" s="38"/>
      <c r="H88" s="39">
        <f>+H68+H87</f>
        <v>-41533.68</v>
      </c>
      <c r="I88" s="38"/>
      <c r="J88" s="39">
        <f>+J68+J87</f>
        <v>0</v>
      </c>
      <c r="K88" s="38"/>
      <c r="L88" s="73">
        <f>+L68+L87</f>
        <v>392</v>
      </c>
      <c r="M88" s="38"/>
      <c r="N88" s="39">
        <f>+N68+N87</f>
        <v>392</v>
      </c>
      <c r="O88" s="38"/>
      <c r="P88" s="39">
        <f>+P68+P87</f>
        <v>0</v>
      </c>
    </row>
    <row r="89" spans="6:16" ht="15.75" thickTop="1">
      <c r="F89" s="40"/>
      <c r="G89" s="40"/>
      <c r="H89" s="40"/>
      <c r="I89" s="40"/>
      <c r="J89" s="40"/>
      <c r="K89" s="40"/>
      <c r="L89" s="40"/>
      <c r="M89" s="40"/>
      <c r="N89" s="40"/>
      <c r="O89" s="40"/>
      <c r="P89" s="40"/>
    </row>
    <row r="90" spans="1:16" ht="15" hidden="1">
      <c r="A90" s="4" t="s">
        <v>189</v>
      </c>
      <c r="F90" s="81">
        <f>36785.55+8304.22</f>
        <v>45089.770000000004</v>
      </c>
      <c r="G90" s="40"/>
      <c r="H90" s="40"/>
      <c r="I90" s="40"/>
      <c r="J90" s="40"/>
      <c r="K90" s="40"/>
      <c r="L90" s="41" t="s">
        <v>185</v>
      </c>
      <c r="M90" s="40"/>
      <c r="N90" s="40"/>
      <c r="O90" s="40"/>
      <c r="P90" s="89">
        <v>675</v>
      </c>
    </row>
    <row r="91" spans="1:16" ht="15" hidden="1">
      <c r="A91" s="4" t="s">
        <v>103</v>
      </c>
      <c r="F91" s="81">
        <v>0</v>
      </c>
      <c r="G91" s="40"/>
      <c r="H91" s="40"/>
      <c r="I91" s="40"/>
      <c r="J91" s="40"/>
      <c r="K91" s="40"/>
      <c r="L91" s="41" t="s">
        <v>100</v>
      </c>
      <c r="M91" s="40"/>
      <c r="N91" s="40"/>
      <c r="O91" s="40"/>
      <c r="P91" s="90">
        <v>658</v>
      </c>
    </row>
    <row r="92" spans="1:16" ht="15.75" hidden="1" thickBot="1">
      <c r="A92" s="4" t="s">
        <v>184</v>
      </c>
      <c r="F92" s="82">
        <v>0</v>
      </c>
      <c r="G92" s="40"/>
      <c r="H92" s="40"/>
      <c r="I92" s="40"/>
      <c r="J92" s="40"/>
      <c r="K92" s="40"/>
      <c r="L92" s="41" t="s">
        <v>120</v>
      </c>
      <c r="M92" s="40"/>
      <c r="N92" s="40"/>
      <c r="O92" s="40"/>
      <c r="P92" s="85">
        <f>+P90-P91</f>
        <v>17</v>
      </c>
    </row>
    <row r="93" spans="1:16" ht="16.5" hidden="1" thickBot="1" thickTop="1">
      <c r="A93" s="4" t="s">
        <v>183</v>
      </c>
      <c r="F93" s="86">
        <f>SUM(F88:F92)</f>
        <v>87015.45000000001</v>
      </c>
      <c r="G93" s="40"/>
      <c r="H93" s="40"/>
      <c r="I93" s="40"/>
      <c r="J93" s="40"/>
      <c r="K93" s="40"/>
      <c r="L93" s="40"/>
      <c r="M93" s="40"/>
      <c r="N93" s="40"/>
      <c r="O93" s="40"/>
      <c r="P93" s="40"/>
    </row>
    <row r="96" spans="6:14" ht="15">
      <c r="F96" s="48"/>
      <c r="G96" s="48"/>
      <c r="H96" s="48"/>
      <c r="I96" s="48"/>
      <c r="J96" s="48"/>
      <c r="K96" s="48"/>
      <c r="L96" s="48"/>
      <c r="M96" s="48"/>
      <c r="N96" s="48"/>
    </row>
    <row r="97" spans="6:14" ht="15">
      <c r="F97" s="48"/>
      <c r="G97" s="48"/>
      <c r="H97" s="48"/>
      <c r="I97" s="48"/>
      <c r="J97" s="48"/>
      <c r="K97" s="48"/>
      <c r="L97" s="48"/>
      <c r="M97" s="48"/>
      <c r="N97" s="48"/>
    </row>
    <row r="98" spans="1:16" s="17" customFormat="1" ht="15">
      <c r="A98" s="87" t="s">
        <v>79</v>
      </c>
      <c r="B98" s="87"/>
      <c r="C98" s="87"/>
      <c r="D98" s="49"/>
      <c r="E98" s="49"/>
      <c r="F98" s="50" t="s">
        <v>80</v>
      </c>
      <c r="G98" s="49"/>
      <c r="H98" s="50"/>
      <c r="I98" s="49"/>
      <c r="J98" s="50"/>
      <c r="K98" s="49"/>
      <c r="L98" s="50"/>
      <c r="M98" s="49"/>
      <c r="N98" s="50"/>
      <c r="O98" s="34"/>
      <c r="P98" s="34"/>
    </row>
    <row r="99" spans="1:16" s="17" customFormat="1" ht="15">
      <c r="A99" s="87"/>
      <c r="B99" s="87"/>
      <c r="C99" s="87"/>
      <c r="D99" s="49"/>
      <c r="E99" s="49"/>
      <c r="F99" s="50"/>
      <c r="G99" s="49"/>
      <c r="H99" s="50"/>
      <c r="I99" s="49"/>
      <c r="J99" s="50"/>
      <c r="K99" s="49"/>
      <c r="L99" s="50"/>
      <c r="M99" s="49"/>
      <c r="N99" s="50"/>
      <c r="O99" s="34"/>
      <c r="P99" s="34"/>
    </row>
    <row r="100" spans="1:16" s="17" customFormat="1" ht="15">
      <c r="A100" s="87" t="s">
        <v>81</v>
      </c>
      <c r="B100" s="87"/>
      <c r="C100" s="87"/>
      <c r="D100" s="49"/>
      <c r="E100" s="49"/>
      <c r="F100" s="50" t="s">
        <v>82</v>
      </c>
      <c r="G100" s="49"/>
      <c r="H100" s="50"/>
      <c r="I100" s="49"/>
      <c r="J100" s="50"/>
      <c r="K100" s="49"/>
      <c r="L100" s="50"/>
      <c r="M100" s="49"/>
      <c r="N100" s="50"/>
      <c r="O100" s="34"/>
      <c r="P100" s="34"/>
    </row>
    <row r="101" spans="1:16" s="17" customFormat="1" ht="15">
      <c r="A101" s="87"/>
      <c r="B101" s="87"/>
      <c r="C101" s="87"/>
      <c r="D101" s="49"/>
      <c r="E101" s="49"/>
      <c r="F101" s="50"/>
      <c r="G101" s="49"/>
      <c r="H101" s="50"/>
      <c r="I101" s="49"/>
      <c r="J101" s="50"/>
      <c r="K101" s="49"/>
      <c r="L101" s="50"/>
      <c r="M101" s="49"/>
      <c r="N101" s="50"/>
      <c r="O101" s="34"/>
      <c r="P101" s="34"/>
    </row>
    <row r="102" spans="1:16" s="17" customFormat="1" ht="15">
      <c r="A102" s="87" t="s">
        <v>83</v>
      </c>
      <c r="B102" s="87"/>
      <c r="C102" s="87"/>
      <c r="D102" s="49"/>
      <c r="E102" s="49"/>
      <c r="F102" s="50" t="s">
        <v>84</v>
      </c>
      <c r="G102" s="49"/>
      <c r="H102" s="50"/>
      <c r="I102" s="49"/>
      <c r="J102" s="50"/>
      <c r="K102" s="49"/>
      <c r="L102" s="50"/>
      <c r="M102" s="49"/>
      <c r="N102" s="50"/>
      <c r="O102" s="34"/>
      <c r="P102" s="34"/>
    </row>
    <row r="103" spans="1:16" s="17" customFormat="1" ht="15">
      <c r="A103" s="87"/>
      <c r="B103" s="87"/>
      <c r="C103" s="87"/>
      <c r="D103" s="49"/>
      <c r="E103" s="49"/>
      <c r="F103" s="50"/>
      <c r="G103" s="49"/>
      <c r="H103" s="50"/>
      <c r="I103" s="49"/>
      <c r="J103" s="50"/>
      <c r="K103" s="49"/>
      <c r="L103" s="50"/>
      <c r="M103" s="49"/>
      <c r="N103" s="50"/>
      <c r="O103" s="34"/>
      <c r="P103" s="34"/>
    </row>
    <row r="104" spans="1:16" s="17" customFormat="1" ht="15">
      <c r="A104" s="87" t="s">
        <v>85</v>
      </c>
      <c r="B104" s="87"/>
      <c r="C104" s="87"/>
      <c r="D104" s="49"/>
      <c r="E104" s="49"/>
      <c r="F104" s="50" t="s">
        <v>86</v>
      </c>
      <c r="G104" s="49"/>
      <c r="H104" s="50"/>
      <c r="I104" s="49"/>
      <c r="J104" s="50"/>
      <c r="K104" s="49"/>
      <c r="L104" s="50"/>
      <c r="M104" s="49"/>
      <c r="N104" s="50"/>
      <c r="O104" s="34"/>
      <c r="P104" s="34"/>
    </row>
    <row r="105" spans="1:16" s="17" customFormat="1" ht="15">
      <c r="A105" s="87"/>
      <c r="B105" s="87"/>
      <c r="C105" s="87"/>
      <c r="D105" s="49"/>
      <c r="E105" s="49"/>
      <c r="F105" s="50"/>
      <c r="G105" s="49"/>
      <c r="H105" s="50"/>
      <c r="I105" s="49"/>
      <c r="J105" s="50"/>
      <c r="K105" s="49"/>
      <c r="L105" s="50"/>
      <c r="M105" s="49"/>
      <c r="N105" s="50"/>
      <c r="O105" s="34"/>
      <c r="P105" s="34"/>
    </row>
    <row r="106" spans="1:16" s="17" customFormat="1" ht="15">
      <c r="A106" s="87" t="s">
        <v>87</v>
      </c>
      <c r="B106" s="87"/>
      <c r="C106" s="87"/>
      <c r="D106" s="49"/>
      <c r="E106" s="49"/>
      <c r="F106" s="50" t="s">
        <v>190</v>
      </c>
      <c r="G106" s="49"/>
      <c r="H106" s="50"/>
      <c r="I106" s="49"/>
      <c r="J106" s="50"/>
      <c r="K106" s="49"/>
      <c r="L106" s="50"/>
      <c r="M106" s="49"/>
      <c r="N106" s="50"/>
      <c r="O106" s="34"/>
      <c r="P106" s="34"/>
    </row>
    <row r="107" spans="1:16" s="17" customFormat="1" ht="15">
      <c r="A107" s="87"/>
      <c r="B107" s="87"/>
      <c r="C107" s="87"/>
      <c r="D107" s="49"/>
      <c r="E107" s="49"/>
      <c r="F107" s="50"/>
      <c r="G107" s="49"/>
      <c r="H107" s="50"/>
      <c r="I107" s="49"/>
      <c r="J107" s="50"/>
      <c r="K107" s="49"/>
      <c r="L107" s="50"/>
      <c r="M107" s="49"/>
      <c r="N107" s="50"/>
      <c r="O107" s="34"/>
      <c r="P107" s="34"/>
    </row>
    <row r="108" spans="1:16" s="17" customFormat="1" ht="15">
      <c r="A108" s="87" t="s">
        <v>89</v>
      </c>
      <c r="B108" s="87"/>
      <c r="C108" s="87"/>
      <c r="D108" s="49"/>
      <c r="E108" s="49"/>
      <c r="F108" s="50" t="s">
        <v>90</v>
      </c>
      <c r="G108" s="49"/>
      <c r="H108" s="50"/>
      <c r="I108" s="49"/>
      <c r="J108" s="50"/>
      <c r="K108" s="49"/>
      <c r="L108" s="50"/>
      <c r="M108" s="49"/>
      <c r="N108" s="50"/>
      <c r="O108" s="34"/>
      <c r="P108" s="34"/>
    </row>
    <row r="109" spans="1:14" s="17" customFormat="1" ht="15">
      <c r="A109" s="19"/>
      <c r="B109" s="19"/>
      <c r="C109" s="19"/>
      <c r="D109" s="48"/>
      <c r="E109" s="51"/>
      <c r="F109" s="48"/>
      <c r="G109" s="51"/>
      <c r="H109" s="48"/>
      <c r="I109" s="51"/>
      <c r="J109" s="48"/>
      <c r="K109" s="51"/>
      <c r="L109" s="48"/>
      <c r="M109" s="51"/>
      <c r="N109" s="48"/>
    </row>
    <row r="110" spans="1:14" s="17" customFormat="1" ht="15.75" thickBot="1">
      <c r="A110" s="19"/>
      <c r="B110" s="19"/>
      <c r="C110" s="19"/>
      <c r="D110" s="48"/>
      <c r="E110" s="51"/>
      <c r="F110" s="48"/>
      <c r="G110" s="51"/>
      <c r="H110" s="48"/>
      <c r="I110" s="51"/>
      <c r="J110" s="48"/>
      <c r="K110" s="51"/>
      <c r="L110" s="48"/>
      <c r="M110" s="51"/>
      <c r="N110" s="48"/>
    </row>
    <row r="111" spans="1:14" s="17" customFormat="1" ht="21" customHeight="1">
      <c r="A111" s="20" t="s">
        <v>91</v>
      </c>
      <c r="B111" s="21"/>
      <c r="C111" s="21"/>
      <c r="D111" s="52"/>
      <c r="E111" s="53"/>
      <c r="F111" s="52"/>
      <c r="G111" s="53"/>
      <c r="H111" s="52"/>
      <c r="I111" s="53"/>
      <c r="J111" s="52"/>
      <c r="K111" s="53"/>
      <c r="L111" s="52"/>
      <c r="M111" s="53"/>
      <c r="N111" s="54"/>
    </row>
    <row r="112" spans="1:14" s="17" customFormat="1" ht="15">
      <c r="A112" s="22"/>
      <c r="B112" s="23"/>
      <c r="C112" s="23"/>
      <c r="D112" s="55"/>
      <c r="E112" s="56"/>
      <c r="F112" s="55"/>
      <c r="G112" s="56"/>
      <c r="H112" s="55"/>
      <c r="I112" s="56"/>
      <c r="J112" s="55"/>
      <c r="K112" s="56"/>
      <c r="L112" s="55"/>
      <c r="M112" s="56"/>
      <c r="N112" s="57"/>
    </row>
    <row r="113" spans="1:14" s="17" customFormat="1" ht="15">
      <c r="A113" s="58"/>
      <c r="B113" s="24" t="s">
        <v>92</v>
      </c>
      <c r="C113" s="25" t="s">
        <v>93</v>
      </c>
      <c r="D113" s="59"/>
      <c r="E113" s="60"/>
      <c r="F113" s="59"/>
      <c r="G113" s="60"/>
      <c r="H113" s="59"/>
      <c r="I113" s="60"/>
      <c r="J113" s="59"/>
      <c r="K113" s="60"/>
      <c r="L113" s="59"/>
      <c r="M113" s="60"/>
      <c r="N113" s="61"/>
    </row>
    <row r="114" spans="1:14" s="17" customFormat="1" ht="15">
      <c r="A114" s="58"/>
      <c r="B114" s="25"/>
      <c r="C114" s="25"/>
      <c r="D114" s="59"/>
      <c r="E114" s="60"/>
      <c r="F114" s="59"/>
      <c r="G114" s="60"/>
      <c r="H114" s="59"/>
      <c r="I114" s="60"/>
      <c r="J114" s="59"/>
      <c r="K114" s="60"/>
      <c r="L114" s="59"/>
      <c r="M114" s="60"/>
      <c r="N114" s="61"/>
    </row>
    <row r="115" spans="1:14" s="17" customFormat="1" ht="31.5" customHeight="1">
      <c r="A115" s="58"/>
      <c r="B115" s="24" t="s">
        <v>94</v>
      </c>
      <c r="C115" s="91" t="s">
        <v>95</v>
      </c>
      <c r="D115" s="91"/>
      <c r="E115" s="91"/>
      <c r="F115" s="91"/>
      <c r="G115" s="91"/>
      <c r="H115" s="91"/>
      <c r="I115" s="91"/>
      <c r="J115" s="91"/>
      <c r="K115" s="91"/>
      <c r="L115" s="91"/>
      <c r="M115" s="91"/>
      <c r="N115" s="92"/>
    </row>
    <row r="116" spans="1:14" s="17" customFormat="1" ht="15">
      <c r="A116" s="58"/>
      <c r="B116" s="25"/>
      <c r="C116" s="25"/>
      <c r="D116" s="59"/>
      <c r="E116" s="60"/>
      <c r="F116" s="59"/>
      <c r="G116" s="60"/>
      <c r="H116" s="59"/>
      <c r="I116" s="60"/>
      <c r="J116" s="59"/>
      <c r="K116" s="60"/>
      <c r="L116" s="59"/>
      <c r="M116" s="60"/>
      <c r="N116" s="61"/>
    </row>
    <row r="117" spans="1:14" s="17" customFormat="1" ht="15">
      <c r="A117" s="58"/>
      <c r="B117" s="24" t="s">
        <v>96</v>
      </c>
      <c r="C117" s="25" t="s">
        <v>186</v>
      </c>
      <c r="D117" s="59"/>
      <c r="E117" s="60"/>
      <c r="F117" s="59"/>
      <c r="G117" s="60"/>
      <c r="H117" s="59"/>
      <c r="I117" s="60"/>
      <c r="J117" s="59"/>
      <c r="K117" s="60"/>
      <c r="L117" s="59"/>
      <c r="M117" s="60"/>
      <c r="N117" s="61"/>
    </row>
    <row r="118" spans="1:16" ht="15">
      <c r="A118" s="26"/>
      <c r="B118" s="27"/>
      <c r="C118" s="27"/>
      <c r="D118" s="55"/>
      <c r="E118" s="56"/>
      <c r="F118" s="55"/>
      <c r="G118" s="56"/>
      <c r="H118" s="55"/>
      <c r="I118" s="56"/>
      <c r="J118" s="55"/>
      <c r="K118" s="56"/>
      <c r="L118" s="55"/>
      <c r="M118" s="56"/>
      <c r="N118" s="57"/>
      <c r="O118"/>
      <c r="P118"/>
    </row>
    <row r="119" spans="1:16" ht="15.75" thickBot="1">
      <c r="A119" s="28"/>
      <c r="B119" s="29"/>
      <c r="C119" s="29"/>
      <c r="D119" s="62"/>
      <c r="E119" s="63"/>
      <c r="F119" s="88" t="s">
        <v>98</v>
      </c>
      <c r="G119" s="63"/>
      <c r="H119" s="62"/>
      <c r="I119" s="63"/>
      <c r="J119" s="62"/>
      <c r="K119" s="63"/>
      <c r="L119" s="62"/>
      <c r="M119" s="63"/>
      <c r="N119" s="64"/>
      <c r="O119"/>
      <c r="P119"/>
    </row>
  </sheetData>
  <mergeCells count="7">
    <mergeCell ref="C115:N115"/>
    <mergeCell ref="A1:P1"/>
    <mergeCell ref="A2:P2"/>
    <mergeCell ref="A3:P3"/>
    <mergeCell ref="A4:P4"/>
    <mergeCell ref="F6:P6"/>
    <mergeCell ref="B70:P70"/>
  </mergeCells>
  <printOptions/>
  <pageMargins left="0.44" right="0.25" top="0.42" bottom="0.44" header="0.3" footer="0.3"/>
  <pageSetup fitToHeight="2" horizontalDpi="600" verticalDpi="600" orientation="portrait" scale="61" r:id="rId4"/>
  <headerFooter alignWithMargins="0">
    <oddFooter>&amp;R&amp;"Arial,Bold"&amp;8 Page &amp;P of &amp;N</oddFooter>
  </headerFooter>
  <rowBreaks count="1" manualBreakCount="1">
    <brk id="70" max="255" man="1"/>
  </rowBreaks>
  <colBreaks count="1" manualBreakCount="1">
    <brk id="16"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P106"/>
  <sheetViews>
    <sheetView zoomScalePageLayoutView="0" workbookViewId="0" topLeftCell="A1">
      <selection activeCell="E36" sqref="E36"/>
    </sheetView>
  </sheetViews>
  <sheetFormatPr defaultColWidth="9.140625" defaultRowHeight="15"/>
  <cols>
    <col min="1" max="4" width="3.00390625" style="4" customWidth="1"/>
    <col min="5" max="5" width="31.421875" style="4" customWidth="1"/>
    <col min="6" max="6" width="14.421875" style="5" bestFit="1" customWidth="1"/>
    <col min="7" max="7" width="2.28125" style="5" customWidth="1"/>
    <col min="8" max="8" width="15.421875" style="5" bestFit="1" customWidth="1"/>
    <col min="9" max="9" width="2.28125" style="5" customWidth="1"/>
    <col min="10" max="10" width="16.28125" style="5" customWidth="1"/>
    <col min="11" max="11" width="2.28125" style="5" customWidth="1"/>
    <col min="12" max="12" width="13.421875" style="5" customWidth="1"/>
    <col min="13" max="13" width="2.28125" style="5" customWidth="1"/>
    <col min="14" max="14" width="14.140625" style="5" customWidth="1"/>
    <col min="15" max="15" width="4.140625" style="0" customWidth="1"/>
    <col min="16" max="16" width="81.28125" style="0" bestFit="1" customWidth="1"/>
  </cols>
  <sheetData>
    <row r="1" spans="1:14" ht="15.75">
      <c r="A1" s="93" t="s">
        <v>67</v>
      </c>
      <c r="B1" s="93"/>
      <c r="C1" s="93"/>
      <c r="D1" s="93"/>
      <c r="E1" s="93"/>
      <c r="F1" s="93"/>
      <c r="G1" s="93"/>
      <c r="H1" s="93"/>
      <c r="I1" s="93"/>
      <c r="J1" s="93"/>
      <c r="K1" s="93"/>
      <c r="L1" s="93"/>
      <c r="M1" s="93"/>
      <c r="N1" s="93"/>
    </row>
    <row r="2" spans="1:14" ht="15.75">
      <c r="A2" s="98" t="s">
        <v>111</v>
      </c>
      <c r="B2" s="98"/>
      <c r="C2" s="98"/>
      <c r="D2" s="98"/>
      <c r="E2" s="98"/>
      <c r="F2" s="98"/>
      <c r="G2" s="98"/>
      <c r="H2" s="98"/>
      <c r="I2" s="98"/>
      <c r="J2" s="98"/>
      <c r="K2" s="98"/>
      <c r="L2" s="98"/>
      <c r="M2" s="98"/>
      <c r="N2" s="98"/>
    </row>
    <row r="3" spans="1:14" ht="15">
      <c r="A3" s="78"/>
      <c r="B3" s="78"/>
      <c r="C3" s="78"/>
      <c r="D3" s="78"/>
      <c r="E3" s="78"/>
      <c r="F3" s="78"/>
      <c r="G3" s="78"/>
      <c r="H3" s="78"/>
      <c r="I3" s="78"/>
      <c r="J3" s="78"/>
      <c r="K3" s="78"/>
      <c r="L3" s="78"/>
      <c r="M3" s="78"/>
      <c r="N3" s="78"/>
    </row>
    <row r="4" spans="1:14" ht="15">
      <c r="A4" s="94" t="s">
        <v>159</v>
      </c>
      <c r="B4" s="94"/>
      <c r="C4" s="94"/>
      <c r="D4" s="94"/>
      <c r="E4" s="94"/>
      <c r="F4" s="94"/>
      <c r="G4" s="94"/>
      <c r="H4" s="94"/>
      <c r="I4" s="94"/>
      <c r="J4" s="94"/>
      <c r="K4" s="94"/>
      <c r="L4" s="94"/>
      <c r="M4" s="94"/>
      <c r="N4" s="94"/>
    </row>
    <row r="5" spans="1:14" ht="15.75">
      <c r="A5" s="7"/>
      <c r="B5" s="7"/>
      <c r="C5" s="7"/>
      <c r="D5" s="7"/>
      <c r="E5" s="7"/>
      <c r="F5" s="7"/>
      <c r="G5" s="7"/>
      <c r="H5" s="7"/>
      <c r="I5" s="7"/>
      <c r="J5" s="7"/>
      <c r="K5" s="7"/>
      <c r="L5" s="7"/>
      <c r="M5" s="7"/>
      <c r="N5" s="7"/>
    </row>
    <row r="6" spans="1:14" ht="15.75" thickBot="1">
      <c r="A6" s="1"/>
      <c r="B6" s="1"/>
      <c r="C6" s="1"/>
      <c r="D6" s="1"/>
      <c r="E6" s="1"/>
      <c r="F6" s="96" t="s">
        <v>68</v>
      </c>
      <c r="G6" s="96"/>
      <c r="H6" s="96"/>
      <c r="I6" s="96"/>
      <c r="J6" s="96"/>
      <c r="K6" s="96"/>
      <c r="L6" s="96"/>
      <c r="M6" s="96"/>
      <c r="N6" s="96"/>
    </row>
    <row r="7" spans="1:14" ht="15">
      <c r="A7" s="1"/>
      <c r="B7" s="1"/>
      <c r="C7" s="1"/>
      <c r="D7" s="1"/>
      <c r="E7" s="1"/>
      <c r="F7" s="10" t="s">
        <v>69</v>
      </c>
      <c r="G7" s="9"/>
      <c r="H7" s="10" t="s">
        <v>165</v>
      </c>
      <c r="I7" s="9"/>
      <c r="J7" s="67" t="s">
        <v>75</v>
      </c>
      <c r="K7" s="10"/>
      <c r="L7" s="10" t="s">
        <v>77</v>
      </c>
      <c r="M7" s="10"/>
      <c r="N7" s="10" t="s">
        <v>75</v>
      </c>
    </row>
    <row r="8" spans="1:14" ht="15">
      <c r="A8" s="1"/>
      <c r="B8" s="1"/>
      <c r="C8" s="1"/>
      <c r="D8" s="1"/>
      <c r="E8" s="1"/>
      <c r="F8" s="10" t="s">
        <v>70</v>
      </c>
      <c r="G8" s="9"/>
      <c r="H8" s="10" t="s">
        <v>71</v>
      </c>
      <c r="I8" s="9"/>
      <c r="J8" s="68" t="s">
        <v>70</v>
      </c>
      <c r="K8" s="10"/>
      <c r="L8" s="10" t="s">
        <v>0</v>
      </c>
      <c r="M8" s="10"/>
      <c r="N8" s="10" t="s">
        <v>78</v>
      </c>
    </row>
    <row r="9" spans="1:16" s="3" customFormat="1" ht="15">
      <c r="A9" s="2"/>
      <c r="B9" s="2"/>
      <c r="C9" s="2"/>
      <c r="D9" s="2"/>
      <c r="E9" s="2"/>
      <c r="F9" s="11" t="s">
        <v>157</v>
      </c>
      <c r="G9" s="8"/>
      <c r="H9" s="11" t="s">
        <v>158</v>
      </c>
      <c r="I9" s="12"/>
      <c r="J9" s="69" t="s">
        <v>76</v>
      </c>
      <c r="K9" s="13"/>
      <c r="L9" s="31" t="s">
        <v>76</v>
      </c>
      <c r="M9" s="13"/>
      <c r="N9" s="32" t="s">
        <v>0</v>
      </c>
      <c r="P9" s="6" t="s">
        <v>132</v>
      </c>
    </row>
    <row r="10" spans="1:14" ht="15">
      <c r="A10" s="1"/>
      <c r="B10" s="1" t="s">
        <v>104</v>
      </c>
      <c r="D10" s="1"/>
      <c r="E10" s="1"/>
      <c r="F10" s="35"/>
      <c r="G10" s="35"/>
      <c r="H10" s="35"/>
      <c r="I10" s="35"/>
      <c r="J10" s="70"/>
      <c r="K10" s="35"/>
      <c r="L10" s="35"/>
      <c r="M10" s="35"/>
      <c r="N10" s="35"/>
    </row>
    <row r="11" spans="1:16" ht="15">
      <c r="A11" s="1"/>
      <c r="B11" s="1"/>
      <c r="C11" s="1"/>
      <c r="D11" s="1" t="s">
        <v>7</v>
      </c>
      <c r="E11" s="1"/>
      <c r="F11" s="35">
        <v>30806.5</v>
      </c>
      <c r="G11" s="35"/>
      <c r="H11" s="35">
        <v>-100</v>
      </c>
      <c r="I11" s="35"/>
      <c r="J11" s="70">
        <f>+F11+H11</f>
        <v>30706.5</v>
      </c>
      <c r="K11" s="35"/>
      <c r="L11" s="35">
        <v>22576</v>
      </c>
      <c r="M11" s="35"/>
      <c r="N11" s="35">
        <f aca="true" t="shared" si="0" ref="N11:N16">+J11-L11</f>
        <v>8130.5</v>
      </c>
      <c r="P11" t="s">
        <v>160</v>
      </c>
    </row>
    <row r="12" spans="1:16" ht="15">
      <c r="A12" s="1"/>
      <c r="B12" s="1"/>
      <c r="C12" s="1"/>
      <c r="D12" s="1" t="s">
        <v>20</v>
      </c>
      <c r="E12" s="1"/>
      <c r="F12" s="35">
        <v>3841.52</v>
      </c>
      <c r="G12" s="35"/>
      <c r="H12" s="35"/>
      <c r="I12" s="35"/>
      <c r="J12" s="70">
        <f aca="true" t="shared" si="1" ref="J12:J68">+F12+H12</f>
        <v>3841.52</v>
      </c>
      <c r="K12" s="35"/>
      <c r="L12" s="35">
        <v>3475</v>
      </c>
      <c r="M12" s="35"/>
      <c r="N12" s="35">
        <f t="shared" si="0"/>
        <v>366.52</v>
      </c>
      <c r="P12" s="77" t="s">
        <v>134</v>
      </c>
    </row>
    <row r="13" spans="1:16" ht="15">
      <c r="A13" s="1"/>
      <c r="B13" s="1"/>
      <c r="C13" s="1"/>
      <c r="D13" s="1" t="s">
        <v>5</v>
      </c>
      <c r="E13" s="1"/>
      <c r="F13" s="35">
        <v>4249.98</v>
      </c>
      <c r="G13" s="35"/>
      <c r="H13" s="74"/>
      <c r="I13" s="35"/>
      <c r="J13" s="79">
        <f t="shared" si="1"/>
        <v>4249.98</v>
      </c>
      <c r="K13" s="35"/>
      <c r="L13" s="35">
        <v>2320</v>
      </c>
      <c r="M13" s="35"/>
      <c r="N13" s="35">
        <f t="shared" si="0"/>
        <v>1929.9799999999996</v>
      </c>
      <c r="P13" s="77" t="s">
        <v>134</v>
      </c>
    </row>
    <row r="14" spans="1:16" ht="15">
      <c r="A14" s="1"/>
      <c r="B14" s="1"/>
      <c r="C14" s="1"/>
      <c r="D14" s="1" t="s">
        <v>6</v>
      </c>
      <c r="E14" s="1"/>
      <c r="F14" s="35">
        <v>2640.96</v>
      </c>
      <c r="G14" s="35"/>
      <c r="H14" s="35"/>
      <c r="I14" s="35"/>
      <c r="J14" s="70">
        <f t="shared" si="1"/>
        <v>2640.96</v>
      </c>
      <c r="K14" s="35"/>
      <c r="L14" s="35">
        <v>2100</v>
      </c>
      <c r="M14" s="35"/>
      <c r="N14" s="35">
        <f t="shared" si="0"/>
        <v>540.96</v>
      </c>
      <c r="P14" s="77" t="s">
        <v>134</v>
      </c>
    </row>
    <row r="15" spans="1:16" ht="15">
      <c r="A15" s="1"/>
      <c r="B15" s="1"/>
      <c r="C15" s="1"/>
      <c r="D15" s="1" t="s">
        <v>8</v>
      </c>
      <c r="E15" s="1"/>
      <c r="F15" s="35">
        <v>652.05</v>
      </c>
      <c r="G15" s="35"/>
      <c r="H15" s="35"/>
      <c r="I15" s="35"/>
      <c r="J15" s="70">
        <f t="shared" si="1"/>
        <v>652.05</v>
      </c>
      <c r="K15" s="35"/>
      <c r="L15" s="35">
        <v>1048</v>
      </c>
      <c r="M15" s="35"/>
      <c r="N15" s="35">
        <f t="shared" si="0"/>
        <v>-395.95000000000005</v>
      </c>
      <c r="P15" s="77" t="s">
        <v>134</v>
      </c>
    </row>
    <row r="16" spans="1:16" ht="15">
      <c r="A16" s="1"/>
      <c r="B16" s="1"/>
      <c r="C16" s="1"/>
      <c r="D16" s="1" t="s">
        <v>118</v>
      </c>
      <c r="E16" s="1"/>
      <c r="F16" s="35">
        <v>150</v>
      </c>
      <c r="G16" s="35"/>
      <c r="H16" s="35"/>
      <c r="I16" s="35"/>
      <c r="J16" s="70">
        <f t="shared" si="1"/>
        <v>150</v>
      </c>
      <c r="K16" s="35"/>
      <c r="L16" s="35">
        <v>0</v>
      </c>
      <c r="M16" s="35"/>
      <c r="N16" s="35">
        <f t="shared" si="0"/>
        <v>150</v>
      </c>
      <c r="P16" s="77" t="s">
        <v>134</v>
      </c>
    </row>
    <row r="17" spans="1:14" ht="15">
      <c r="A17" s="1"/>
      <c r="B17" s="1"/>
      <c r="C17" s="1"/>
      <c r="D17" s="1" t="s">
        <v>1</v>
      </c>
      <c r="E17" s="1"/>
      <c r="F17" s="35"/>
      <c r="G17" s="35"/>
      <c r="H17" s="35"/>
      <c r="I17" s="35"/>
      <c r="J17" s="70"/>
      <c r="K17" s="35"/>
      <c r="L17" s="35"/>
      <c r="M17" s="35"/>
      <c r="N17" s="35"/>
    </row>
    <row r="18" spans="1:16" ht="15">
      <c r="A18" s="1"/>
      <c r="B18" s="1"/>
      <c r="C18" s="1"/>
      <c r="D18" s="1"/>
      <c r="E18" s="1" t="s">
        <v>3</v>
      </c>
      <c r="F18" s="35">
        <v>23720</v>
      </c>
      <c r="G18" s="35"/>
      <c r="H18" s="35"/>
      <c r="I18" s="35"/>
      <c r="J18" s="70">
        <f t="shared" si="1"/>
        <v>23720</v>
      </c>
      <c r="K18" s="35"/>
      <c r="L18" s="35">
        <v>17810</v>
      </c>
      <c r="M18" s="35"/>
      <c r="N18" s="35">
        <f>+J18-L18</f>
        <v>5910</v>
      </c>
      <c r="P18" s="77" t="s">
        <v>134</v>
      </c>
    </row>
    <row r="19" spans="1:16" ht="15">
      <c r="A19" s="1"/>
      <c r="B19" s="1"/>
      <c r="C19" s="1"/>
      <c r="D19" s="1"/>
      <c r="E19" s="1" t="s">
        <v>2</v>
      </c>
      <c r="F19" s="37">
        <v>-22402.41</v>
      </c>
      <c r="G19" s="35"/>
      <c r="H19" s="37"/>
      <c r="I19" s="35"/>
      <c r="J19" s="71">
        <f t="shared" si="1"/>
        <v>-22402.41</v>
      </c>
      <c r="K19" s="35"/>
      <c r="L19" s="37">
        <v>-17736</v>
      </c>
      <c r="M19" s="35"/>
      <c r="N19" s="37">
        <f>+J19-L19</f>
        <v>-4666.41</v>
      </c>
      <c r="P19" s="77" t="s">
        <v>134</v>
      </c>
    </row>
    <row r="20" spans="1:16" ht="15">
      <c r="A20" s="1"/>
      <c r="B20" s="1"/>
      <c r="C20" s="1"/>
      <c r="D20" s="1" t="s">
        <v>4</v>
      </c>
      <c r="E20" s="1"/>
      <c r="F20" s="35">
        <f>ROUND(SUM(F17:F19),5)</f>
        <v>1317.59</v>
      </c>
      <c r="G20" s="35"/>
      <c r="H20" s="35">
        <f>ROUND(SUM(H17:H19),5)</f>
        <v>0</v>
      </c>
      <c r="I20" s="35"/>
      <c r="J20" s="70">
        <f t="shared" si="1"/>
        <v>1317.59</v>
      </c>
      <c r="K20" s="35"/>
      <c r="L20" s="35">
        <f>ROUND(SUM(L17:L19),5)</f>
        <v>74</v>
      </c>
      <c r="M20" s="35"/>
      <c r="N20" s="35">
        <f>ROUND(SUM(N17:N19),5)</f>
        <v>1243.59</v>
      </c>
      <c r="P20" s="77" t="s">
        <v>134</v>
      </c>
    </row>
    <row r="21" spans="1:14" ht="15">
      <c r="A21" s="1"/>
      <c r="B21" s="1"/>
      <c r="C21" s="1"/>
      <c r="D21" s="1" t="s">
        <v>21</v>
      </c>
      <c r="E21" s="1"/>
      <c r="F21" s="35"/>
      <c r="G21" s="35"/>
      <c r="H21" s="35"/>
      <c r="I21" s="35"/>
      <c r="J21" s="70"/>
      <c r="K21" s="35"/>
      <c r="L21" s="35"/>
      <c r="M21" s="35"/>
      <c r="N21" s="35"/>
    </row>
    <row r="22" spans="1:16" s="15" customFormat="1" ht="15">
      <c r="A22" s="14"/>
      <c r="B22" s="14"/>
      <c r="C22" s="14"/>
      <c r="D22" s="14"/>
      <c r="E22" s="14" t="s">
        <v>25</v>
      </c>
      <c r="F22" s="36">
        <v>8041.46</v>
      </c>
      <c r="G22" s="36"/>
      <c r="H22" s="36"/>
      <c r="I22" s="36"/>
      <c r="J22" s="70">
        <f t="shared" si="1"/>
        <v>8041.46</v>
      </c>
      <c r="K22" s="36"/>
      <c r="L22" s="36">
        <v>9000</v>
      </c>
      <c r="M22" s="36"/>
      <c r="N22" s="36">
        <f>+J22-L22</f>
        <v>-958.54</v>
      </c>
      <c r="P22" s="77" t="s">
        <v>134</v>
      </c>
    </row>
    <row r="23" spans="1:16" ht="15">
      <c r="A23" s="1"/>
      <c r="B23" s="1"/>
      <c r="C23" s="1"/>
      <c r="D23" s="1"/>
      <c r="E23" s="1" t="s">
        <v>22</v>
      </c>
      <c r="F23" s="35">
        <v>-250</v>
      </c>
      <c r="G23" s="35"/>
      <c r="H23" s="35"/>
      <c r="I23" s="35"/>
      <c r="J23" s="70">
        <f t="shared" si="1"/>
        <v>-250</v>
      </c>
      <c r="K23" s="35"/>
      <c r="L23" s="35">
        <v>-250</v>
      </c>
      <c r="M23" s="35"/>
      <c r="N23" s="35">
        <f>+J23-L23</f>
        <v>0</v>
      </c>
      <c r="P23" s="77" t="s">
        <v>134</v>
      </c>
    </row>
    <row r="24" spans="1:16" ht="15">
      <c r="A24" s="1"/>
      <c r="B24" s="1"/>
      <c r="C24" s="1"/>
      <c r="D24" s="1"/>
      <c r="E24" s="1" t="s">
        <v>23</v>
      </c>
      <c r="F24" s="35">
        <v>-1123.91</v>
      </c>
      <c r="G24" s="35"/>
      <c r="H24" s="35"/>
      <c r="I24" s="35"/>
      <c r="J24" s="70">
        <f t="shared" si="1"/>
        <v>-1123.91</v>
      </c>
      <c r="K24" s="35"/>
      <c r="L24" s="35">
        <v>-650</v>
      </c>
      <c r="M24" s="35"/>
      <c r="N24" s="35">
        <f>+J24-L24</f>
        <v>-473.9100000000001</v>
      </c>
      <c r="P24" s="77" t="s">
        <v>134</v>
      </c>
    </row>
    <row r="25" spans="1:16" ht="15">
      <c r="A25" s="1"/>
      <c r="B25" s="1"/>
      <c r="C25" s="1"/>
      <c r="D25" s="1"/>
      <c r="E25" s="1" t="s">
        <v>24</v>
      </c>
      <c r="F25" s="37">
        <f>-4225.55-2249</f>
        <v>-6474.55</v>
      </c>
      <c r="G25" s="35"/>
      <c r="H25" s="37"/>
      <c r="I25" s="35"/>
      <c r="J25" s="71">
        <f t="shared" si="1"/>
        <v>-6474.55</v>
      </c>
      <c r="K25" s="35"/>
      <c r="L25" s="37">
        <v>-8100</v>
      </c>
      <c r="M25" s="35"/>
      <c r="N25" s="37">
        <f>+J25-L25</f>
        <v>1625.4499999999998</v>
      </c>
      <c r="P25" s="77" t="s">
        <v>134</v>
      </c>
    </row>
    <row r="26" spans="1:14" ht="15">
      <c r="A26" s="1"/>
      <c r="B26" s="1"/>
      <c r="C26" s="1"/>
      <c r="D26" s="1" t="s">
        <v>26</v>
      </c>
      <c r="E26" s="1"/>
      <c r="F26" s="35">
        <f>ROUND(SUM(F21:F25),5)</f>
        <v>193</v>
      </c>
      <c r="G26" s="35"/>
      <c r="H26" s="35">
        <f>ROUND(SUM(H21:H25),5)</f>
        <v>0</v>
      </c>
      <c r="I26" s="35"/>
      <c r="J26" s="70">
        <f t="shared" si="1"/>
        <v>193</v>
      </c>
      <c r="K26" s="35"/>
      <c r="L26" s="35">
        <f>ROUND(SUM(L21:L25),5)</f>
        <v>0</v>
      </c>
      <c r="M26" s="35"/>
      <c r="N26" s="35">
        <f>ROUND(SUM(N21:N25),5)</f>
        <v>193</v>
      </c>
    </row>
    <row r="27" spans="1:14" ht="15">
      <c r="A27" s="1"/>
      <c r="B27" s="1"/>
      <c r="C27" s="1"/>
      <c r="D27" s="1" t="s">
        <v>9</v>
      </c>
      <c r="E27" s="1"/>
      <c r="F27" s="35"/>
      <c r="G27" s="35"/>
      <c r="H27" s="35"/>
      <c r="I27" s="35"/>
      <c r="J27" s="70"/>
      <c r="K27" s="35"/>
      <c r="L27" s="35"/>
      <c r="M27" s="35"/>
      <c r="N27" s="35"/>
    </row>
    <row r="28" spans="1:16" ht="15">
      <c r="A28" s="1"/>
      <c r="B28" s="1"/>
      <c r="C28" s="1"/>
      <c r="D28" s="1"/>
      <c r="E28" s="1" t="s">
        <v>12</v>
      </c>
      <c r="F28" s="35">
        <v>9735.25</v>
      </c>
      <c r="G28" s="35"/>
      <c r="H28" s="35"/>
      <c r="I28" s="35"/>
      <c r="J28" s="70">
        <f t="shared" si="1"/>
        <v>9735.25</v>
      </c>
      <c r="K28" s="35"/>
      <c r="L28" s="35">
        <f>6750-375</f>
        <v>6375</v>
      </c>
      <c r="M28" s="35"/>
      <c r="N28" s="35">
        <f>+J28-L28</f>
        <v>3360.25</v>
      </c>
      <c r="P28" s="77" t="s">
        <v>134</v>
      </c>
    </row>
    <row r="29" spans="1:16" ht="15">
      <c r="A29" s="1"/>
      <c r="B29" s="1"/>
      <c r="C29" s="1"/>
      <c r="D29" s="1"/>
      <c r="E29" s="1" t="s">
        <v>123</v>
      </c>
      <c r="F29" s="35">
        <v>395.6</v>
      </c>
      <c r="G29" s="35"/>
      <c r="H29" s="35"/>
      <c r="I29" s="35"/>
      <c r="J29" s="70">
        <f t="shared" si="1"/>
        <v>395.6</v>
      </c>
      <c r="K29" s="35"/>
      <c r="L29" s="35">
        <v>375</v>
      </c>
      <c r="M29" s="35"/>
      <c r="N29" s="35">
        <f>+J29-L29</f>
        <v>20.600000000000023</v>
      </c>
      <c r="P29" s="77" t="s">
        <v>134</v>
      </c>
    </row>
    <row r="30" spans="1:16" ht="15">
      <c r="A30" s="1"/>
      <c r="B30" s="1"/>
      <c r="C30" s="1"/>
      <c r="D30" s="1"/>
      <c r="E30" s="1" t="s">
        <v>121</v>
      </c>
      <c r="F30" s="35">
        <v>0</v>
      </c>
      <c r="G30" s="35"/>
      <c r="H30" s="35"/>
      <c r="I30" s="35"/>
      <c r="J30" s="70">
        <f t="shared" si="1"/>
        <v>0</v>
      </c>
      <c r="K30" s="35"/>
      <c r="L30" s="35">
        <v>-375</v>
      </c>
      <c r="M30" s="35"/>
      <c r="N30" s="35">
        <f>+J30-L30</f>
        <v>375</v>
      </c>
      <c r="P30" s="77" t="s">
        <v>134</v>
      </c>
    </row>
    <row r="31" spans="1:16" ht="15">
      <c r="A31" s="1"/>
      <c r="B31" s="1"/>
      <c r="C31" s="1"/>
      <c r="D31" s="1"/>
      <c r="E31" s="1" t="s">
        <v>11</v>
      </c>
      <c r="F31" s="35">
        <v>-3231.92</v>
      </c>
      <c r="G31" s="35"/>
      <c r="H31" s="35"/>
      <c r="I31" s="35"/>
      <c r="J31" s="70">
        <f t="shared" si="1"/>
        <v>-3231.92</v>
      </c>
      <c r="K31" s="35"/>
      <c r="L31" s="35">
        <v>-2375</v>
      </c>
      <c r="M31" s="35"/>
      <c r="N31" s="35">
        <f>+J31-L31</f>
        <v>-856.9200000000001</v>
      </c>
      <c r="P31" s="77" t="s">
        <v>134</v>
      </c>
    </row>
    <row r="32" spans="1:16" ht="15">
      <c r="A32" s="1"/>
      <c r="B32" s="1"/>
      <c r="C32" s="1"/>
      <c r="D32" s="1"/>
      <c r="E32" s="1" t="s">
        <v>13</v>
      </c>
      <c r="F32" s="37">
        <v>0</v>
      </c>
      <c r="G32" s="35"/>
      <c r="H32" s="37">
        <v>-6000</v>
      </c>
      <c r="I32" s="35"/>
      <c r="J32" s="71">
        <f t="shared" si="1"/>
        <v>-6000</v>
      </c>
      <c r="K32" s="35"/>
      <c r="L32" s="37">
        <v>-4000</v>
      </c>
      <c r="M32" s="35"/>
      <c r="N32" s="37">
        <f>+J32-L32</f>
        <v>-2000</v>
      </c>
      <c r="P32" t="s">
        <v>166</v>
      </c>
    </row>
    <row r="33" spans="1:14" ht="15">
      <c r="A33" s="1"/>
      <c r="B33" s="1"/>
      <c r="C33" s="1"/>
      <c r="D33" s="1" t="s">
        <v>14</v>
      </c>
      <c r="E33" s="1"/>
      <c r="F33" s="35">
        <f>ROUND(SUM(F27:F32),5)</f>
        <v>6898.93</v>
      </c>
      <c r="G33" s="35"/>
      <c r="H33" s="35">
        <f>ROUND(SUM(H27:H32),5)</f>
        <v>-6000</v>
      </c>
      <c r="I33" s="35"/>
      <c r="J33" s="70">
        <f t="shared" si="1"/>
        <v>898.9300000000003</v>
      </c>
      <c r="K33" s="35"/>
      <c r="L33" s="35">
        <f>ROUND(SUM(L27:L32),5)</f>
        <v>0</v>
      </c>
      <c r="M33" s="35"/>
      <c r="N33" s="35">
        <f>ROUND(SUM(N27:N32),5)</f>
        <v>898.93</v>
      </c>
    </row>
    <row r="34" spans="1:14" ht="15">
      <c r="A34" s="1"/>
      <c r="B34" s="1"/>
      <c r="C34" s="1"/>
      <c r="D34" s="1" t="s">
        <v>15</v>
      </c>
      <c r="E34" s="1"/>
      <c r="F34" s="35"/>
      <c r="G34" s="35"/>
      <c r="H34" s="35"/>
      <c r="I34" s="35"/>
      <c r="J34" s="70"/>
      <c r="K34" s="35"/>
      <c r="L34" s="35"/>
      <c r="M34" s="35"/>
      <c r="N34" s="35"/>
    </row>
    <row r="35" spans="1:16" ht="15">
      <c r="A35" s="1"/>
      <c r="B35" s="1"/>
      <c r="C35" s="1"/>
      <c r="D35" s="1"/>
      <c r="E35" s="1" t="s">
        <v>17</v>
      </c>
      <c r="F35" s="35">
        <v>1819.52</v>
      </c>
      <c r="G35" s="35"/>
      <c r="H35" s="35">
        <v>150</v>
      </c>
      <c r="I35" s="35"/>
      <c r="J35" s="70">
        <f t="shared" si="1"/>
        <v>1969.52</v>
      </c>
      <c r="K35" s="35"/>
      <c r="L35" s="35">
        <v>2500</v>
      </c>
      <c r="M35" s="35"/>
      <c r="N35" s="35">
        <f>+J35-L35</f>
        <v>-530.48</v>
      </c>
      <c r="P35" t="s">
        <v>142</v>
      </c>
    </row>
    <row r="36" spans="1:16" ht="15">
      <c r="A36" s="1"/>
      <c r="B36" s="1"/>
      <c r="C36" s="1"/>
      <c r="D36" s="1"/>
      <c r="E36" s="1" t="s">
        <v>16</v>
      </c>
      <c r="F36" s="35">
        <v>-1417.06</v>
      </c>
      <c r="G36" s="35"/>
      <c r="H36" s="35"/>
      <c r="I36" s="35"/>
      <c r="J36" s="70">
        <f t="shared" si="1"/>
        <v>-1417.06</v>
      </c>
      <c r="K36" s="35"/>
      <c r="L36" s="35">
        <v>-1900</v>
      </c>
      <c r="M36" s="35"/>
      <c r="N36" s="35">
        <f>+J36-L36</f>
        <v>482.94000000000005</v>
      </c>
      <c r="P36" s="77" t="s">
        <v>134</v>
      </c>
    </row>
    <row r="37" spans="1:16" ht="15">
      <c r="A37" s="1"/>
      <c r="B37" s="1"/>
      <c r="C37" s="1"/>
      <c r="D37" s="1"/>
      <c r="E37" s="1" t="s">
        <v>18</v>
      </c>
      <c r="F37" s="37">
        <v>0</v>
      </c>
      <c r="G37" s="35"/>
      <c r="H37" s="37">
        <v>-550</v>
      </c>
      <c r="I37" s="35"/>
      <c r="J37" s="71">
        <f t="shared" si="1"/>
        <v>-550</v>
      </c>
      <c r="K37" s="35"/>
      <c r="L37" s="37">
        <v>-600</v>
      </c>
      <c r="M37" s="35"/>
      <c r="N37" s="37">
        <f>+J37-L37</f>
        <v>50</v>
      </c>
      <c r="P37" t="s">
        <v>144</v>
      </c>
    </row>
    <row r="38" spans="1:14" ht="15">
      <c r="A38" s="1"/>
      <c r="B38" s="1"/>
      <c r="C38" s="1"/>
      <c r="D38" s="1" t="s">
        <v>19</v>
      </c>
      <c r="E38" s="1"/>
      <c r="F38" s="35">
        <f>ROUND(SUM(F34:F37),5)</f>
        <v>402.46</v>
      </c>
      <c r="G38" s="35"/>
      <c r="H38" s="35">
        <f>ROUND(SUM(H34:H37),5)</f>
        <v>-400</v>
      </c>
      <c r="I38" s="35"/>
      <c r="J38" s="70">
        <f t="shared" si="1"/>
        <v>2.4599999999999795</v>
      </c>
      <c r="K38" s="35"/>
      <c r="L38" s="35">
        <f>ROUND(SUM(L34:L37),5)</f>
        <v>0</v>
      </c>
      <c r="M38" s="35"/>
      <c r="N38" s="35">
        <f>ROUND(SUM(N34:N37),5)</f>
        <v>2.46</v>
      </c>
    </row>
    <row r="39" spans="1:14" ht="15">
      <c r="A39" s="1"/>
      <c r="B39" s="1"/>
      <c r="C39" s="1"/>
      <c r="D39" s="1" t="s">
        <v>27</v>
      </c>
      <c r="E39" s="1"/>
      <c r="F39" s="35"/>
      <c r="G39" s="35"/>
      <c r="H39" s="35"/>
      <c r="I39" s="35"/>
      <c r="J39" s="70"/>
      <c r="K39" s="35"/>
      <c r="L39" s="35"/>
      <c r="M39" s="35"/>
      <c r="N39" s="35"/>
    </row>
    <row r="40" spans="1:16" ht="15">
      <c r="A40" s="1"/>
      <c r="B40" s="1"/>
      <c r="C40" s="1"/>
      <c r="D40" s="1"/>
      <c r="E40" s="1" t="s">
        <v>29</v>
      </c>
      <c r="F40" s="35">
        <v>6275</v>
      </c>
      <c r="G40" s="35"/>
      <c r="H40" s="35"/>
      <c r="I40" s="35"/>
      <c r="J40" s="70">
        <f t="shared" si="1"/>
        <v>6275</v>
      </c>
      <c r="K40" s="35"/>
      <c r="L40" s="35">
        <v>5000</v>
      </c>
      <c r="M40" s="35"/>
      <c r="N40" s="35">
        <f>+J40-L40</f>
        <v>1275</v>
      </c>
      <c r="P40" s="77" t="s">
        <v>134</v>
      </c>
    </row>
    <row r="41" spans="1:16" ht="15">
      <c r="A41" s="1"/>
      <c r="B41" s="1"/>
      <c r="C41" s="1"/>
      <c r="D41" s="1"/>
      <c r="E41" s="1" t="s">
        <v>28</v>
      </c>
      <c r="F41" s="37">
        <v>-5943.39</v>
      </c>
      <c r="G41" s="35"/>
      <c r="H41" s="37"/>
      <c r="I41" s="35"/>
      <c r="J41" s="71">
        <f t="shared" si="1"/>
        <v>-5943.39</v>
      </c>
      <c r="K41" s="35"/>
      <c r="L41" s="37">
        <v>-5575</v>
      </c>
      <c r="M41" s="35"/>
      <c r="N41" s="37">
        <f>+J41-L41</f>
        <v>-368.3900000000003</v>
      </c>
      <c r="P41" s="77" t="s">
        <v>134</v>
      </c>
    </row>
    <row r="42" spans="1:14" ht="15">
      <c r="A42" s="1"/>
      <c r="B42" s="1"/>
      <c r="C42" s="1"/>
      <c r="D42" s="1" t="s">
        <v>30</v>
      </c>
      <c r="E42" s="1"/>
      <c r="F42" s="37">
        <f>ROUND(SUM(F39:F41),5)</f>
        <v>331.61</v>
      </c>
      <c r="G42" s="35"/>
      <c r="H42" s="37">
        <f>ROUND(SUM(H39:H41),5)</f>
        <v>0</v>
      </c>
      <c r="I42" s="35"/>
      <c r="J42" s="71">
        <f t="shared" si="1"/>
        <v>331.61</v>
      </c>
      <c r="K42" s="35"/>
      <c r="L42" s="37">
        <f>ROUND(SUM(L39:L41),5)</f>
        <v>-575</v>
      </c>
      <c r="M42" s="35"/>
      <c r="N42" s="37">
        <f>ROUND(SUM(N39:N41),5)</f>
        <v>906.61</v>
      </c>
    </row>
    <row r="43" spans="1:14" s="6" customFormat="1" ht="22.5" customHeight="1">
      <c r="A43" s="16"/>
      <c r="B43" s="16"/>
      <c r="C43" s="16" t="s">
        <v>105</v>
      </c>
      <c r="D43" s="16"/>
      <c r="E43" s="16"/>
      <c r="F43" s="38">
        <f>SUM(F11:F16)+F26+F20+F33+F38+F42</f>
        <v>51484.6</v>
      </c>
      <c r="G43" s="38"/>
      <c r="H43" s="38">
        <f>SUM(H11:H16)+H26+H20+H33+H38+H42</f>
        <v>-6500</v>
      </c>
      <c r="I43" s="38"/>
      <c r="J43" s="72">
        <f t="shared" si="1"/>
        <v>44984.6</v>
      </c>
      <c r="K43" s="38"/>
      <c r="L43" s="38">
        <f>SUM(L11:L16)+L26+L20+L33+L38+L42</f>
        <v>31018</v>
      </c>
      <c r="M43" s="38"/>
      <c r="N43" s="38">
        <f>SUM(N11:N16)+N26+N20+N33+N38+N42</f>
        <v>13966.599999999999</v>
      </c>
    </row>
    <row r="44" spans="1:14" ht="22.5" customHeight="1">
      <c r="A44" s="1"/>
      <c r="B44" s="1" t="s">
        <v>106</v>
      </c>
      <c r="D44" s="1"/>
      <c r="E44" s="1"/>
      <c r="F44" s="35"/>
      <c r="G44" s="35"/>
      <c r="H44" s="35"/>
      <c r="I44" s="35"/>
      <c r="J44" s="70"/>
      <c r="K44" s="35"/>
      <c r="L44" s="35"/>
      <c r="M44" s="35"/>
      <c r="N44" s="35"/>
    </row>
    <row r="45" spans="1:16" ht="15">
      <c r="A45" s="1"/>
      <c r="B45" s="1"/>
      <c r="C45" s="1"/>
      <c r="D45" s="1" t="s">
        <v>33</v>
      </c>
      <c r="E45" s="1"/>
      <c r="F45" s="35">
        <v>9440</v>
      </c>
      <c r="G45" s="35"/>
      <c r="H45" s="35"/>
      <c r="I45" s="35"/>
      <c r="J45" s="70">
        <f t="shared" si="1"/>
        <v>9440</v>
      </c>
      <c r="K45" s="35"/>
      <c r="L45" s="35">
        <v>10200</v>
      </c>
      <c r="M45" s="35"/>
      <c r="N45" s="35">
        <f aca="true" t="shared" si="2" ref="N45:N66">+J45-L45</f>
        <v>-760</v>
      </c>
      <c r="P45" s="77" t="s">
        <v>134</v>
      </c>
    </row>
    <row r="46" spans="1:16" ht="15">
      <c r="A46" s="1"/>
      <c r="B46" s="1"/>
      <c r="C46" s="1"/>
      <c r="D46" s="1" t="s">
        <v>50</v>
      </c>
      <c r="E46" s="1"/>
      <c r="F46" s="35">
        <v>4000</v>
      </c>
      <c r="G46" s="35"/>
      <c r="H46" s="35"/>
      <c r="I46" s="35"/>
      <c r="J46" s="70">
        <f t="shared" si="1"/>
        <v>4000</v>
      </c>
      <c r="K46" s="35"/>
      <c r="L46" s="35">
        <v>4000</v>
      </c>
      <c r="M46" s="35"/>
      <c r="N46" s="35">
        <f t="shared" si="2"/>
        <v>0</v>
      </c>
      <c r="P46" s="77" t="s">
        <v>146</v>
      </c>
    </row>
    <row r="47" spans="1:16" ht="15">
      <c r="A47" s="1"/>
      <c r="B47" s="1"/>
      <c r="C47" s="1"/>
      <c r="D47" s="1" t="s">
        <v>117</v>
      </c>
      <c r="E47" s="1"/>
      <c r="F47" s="35">
        <v>888.44</v>
      </c>
      <c r="G47" s="35"/>
      <c r="H47" s="74"/>
      <c r="I47" s="35"/>
      <c r="J47" s="79">
        <f t="shared" si="1"/>
        <v>888.44</v>
      </c>
      <c r="K47" s="35"/>
      <c r="L47" s="35">
        <v>2400</v>
      </c>
      <c r="M47" s="35"/>
      <c r="N47" s="35">
        <f t="shared" si="2"/>
        <v>-1511.56</v>
      </c>
      <c r="P47" s="77" t="s">
        <v>134</v>
      </c>
    </row>
    <row r="48" spans="1:16" ht="15">
      <c r="A48" s="1"/>
      <c r="B48" s="1"/>
      <c r="C48" s="1"/>
      <c r="D48" s="1" t="s">
        <v>40</v>
      </c>
      <c r="E48" s="1"/>
      <c r="F48" s="35">
        <v>1336.97</v>
      </c>
      <c r="G48" s="35"/>
      <c r="H48" s="35">
        <v>963.03</v>
      </c>
      <c r="I48" s="35"/>
      <c r="J48" s="70">
        <f t="shared" si="1"/>
        <v>2300</v>
      </c>
      <c r="K48" s="35"/>
      <c r="L48" s="35">
        <v>2300</v>
      </c>
      <c r="M48" s="35"/>
      <c r="N48" s="35">
        <f t="shared" si="2"/>
        <v>0</v>
      </c>
      <c r="P48" s="77" t="s">
        <v>134</v>
      </c>
    </row>
    <row r="49" spans="1:16" ht="15">
      <c r="A49" s="1"/>
      <c r="B49" s="1"/>
      <c r="C49" s="1"/>
      <c r="D49" s="1" t="s">
        <v>45</v>
      </c>
      <c r="E49" s="1"/>
      <c r="F49" s="35">
        <v>921.34</v>
      </c>
      <c r="G49" s="35"/>
      <c r="H49" s="35"/>
      <c r="I49" s="35"/>
      <c r="J49" s="70">
        <f t="shared" si="1"/>
        <v>921.34</v>
      </c>
      <c r="K49" s="35"/>
      <c r="L49" s="35">
        <v>2000</v>
      </c>
      <c r="M49" s="35"/>
      <c r="N49" s="35">
        <f t="shared" si="2"/>
        <v>-1078.6599999999999</v>
      </c>
      <c r="P49" s="77" t="s">
        <v>134</v>
      </c>
    </row>
    <row r="50" spans="1:16" ht="15">
      <c r="A50" s="1"/>
      <c r="B50" s="1"/>
      <c r="C50" s="1"/>
      <c r="D50" s="1" t="s">
        <v>49</v>
      </c>
      <c r="E50" s="1"/>
      <c r="F50" s="35">
        <v>360.67</v>
      </c>
      <c r="G50" s="35"/>
      <c r="H50" s="35"/>
      <c r="I50" s="35"/>
      <c r="J50" s="70">
        <f t="shared" si="1"/>
        <v>360.67</v>
      </c>
      <c r="K50" s="35"/>
      <c r="L50" s="35">
        <v>1500</v>
      </c>
      <c r="M50" s="35"/>
      <c r="N50" s="35">
        <f t="shared" si="2"/>
        <v>-1139.33</v>
      </c>
      <c r="P50" t="s">
        <v>178</v>
      </c>
    </row>
    <row r="51" spans="1:16" ht="15">
      <c r="A51" s="1"/>
      <c r="B51" s="1"/>
      <c r="C51" s="1"/>
      <c r="D51" s="1" t="s">
        <v>48</v>
      </c>
      <c r="E51" s="1"/>
      <c r="F51" s="35">
        <v>0</v>
      </c>
      <c r="G51" s="35"/>
      <c r="H51" s="35"/>
      <c r="I51" s="35"/>
      <c r="J51" s="70">
        <f t="shared" si="1"/>
        <v>0</v>
      </c>
      <c r="K51" s="35"/>
      <c r="L51" s="35">
        <v>1100</v>
      </c>
      <c r="M51" s="35"/>
      <c r="N51" s="35">
        <f t="shared" si="2"/>
        <v>-1100</v>
      </c>
      <c r="P51" s="77" t="s">
        <v>134</v>
      </c>
    </row>
    <row r="52" spans="1:16" ht="15">
      <c r="A52" s="1"/>
      <c r="B52" s="1"/>
      <c r="C52" s="1"/>
      <c r="D52" s="1" t="s">
        <v>51</v>
      </c>
      <c r="E52" s="1"/>
      <c r="F52" s="36">
        <v>978.42</v>
      </c>
      <c r="G52" s="35"/>
      <c r="H52" s="36"/>
      <c r="I52" s="35"/>
      <c r="J52" s="70">
        <f t="shared" si="1"/>
        <v>978.42</v>
      </c>
      <c r="K52" s="35"/>
      <c r="L52" s="36">
        <v>1100</v>
      </c>
      <c r="M52" s="35"/>
      <c r="N52" s="35">
        <f t="shared" si="2"/>
        <v>-121.58000000000004</v>
      </c>
      <c r="P52" s="77" t="s">
        <v>134</v>
      </c>
    </row>
    <row r="53" spans="1:16" ht="15">
      <c r="A53" s="1"/>
      <c r="B53" s="1"/>
      <c r="C53" s="1"/>
      <c r="D53" s="1" t="s">
        <v>38</v>
      </c>
      <c r="E53" s="1"/>
      <c r="F53" s="35">
        <v>958.04</v>
      </c>
      <c r="G53" s="35"/>
      <c r="H53" s="35">
        <v>75</v>
      </c>
      <c r="I53" s="35"/>
      <c r="J53" s="70">
        <f t="shared" si="1"/>
        <v>1033.04</v>
      </c>
      <c r="K53" s="35"/>
      <c r="L53" s="35">
        <v>1000</v>
      </c>
      <c r="M53" s="35"/>
      <c r="N53" s="35">
        <f t="shared" si="2"/>
        <v>33.039999999999964</v>
      </c>
      <c r="P53" t="s">
        <v>167</v>
      </c>
    </row>
    <row r="54" spans="1:16" ht="15">
      <c r="A54" s="1"/>
      <c r="B54" s="1"/>
      <c r="C54" s="1"/>
      <c r="D54" s="1" t="s">
        <v>44</v>
      </c>
      <c r="E54" s="1"/>
      <c r="F54" s="35">
        <v>740.51</v>
      </c>
      <c r="G54" s="35"/>
      <c r="H54" s="35">
        <f>+L54-F54</f>
        <v>59.49000000000001</v>
      </c>
      <c r="I54" s="35"/>
      <c r="J54" s="70">
        <f t="shared" si="1"/>
        <v>800</v>
      </c>
      <c r="K54" s="35"/>
      <c r="L54" s="35">
        <v>800</v>
      </c>
      <c r="M54" s="35"/>
      <c r="N54" s="35">
        <f t="shared" si="2"/>
        <v>0</v>
      </c>
      <c r="P54" t="s">
        <v>168</v>
      </c>
    </row>
    <row r="55" spans="1:16" ht="15">
      <c r="A55" s="1"/>
      <c r="B55" s="1"/>
      <c r="C55" s="1"/>
      <c r="D55" s="1" t="s">
        <v>35</v>
      </c>
      <c r="E55" s="1"/>
      <c r="F55" s="35">
        <v>805.2</v>
      </c>
      <c r="G55" s="35"/>
      <c r="H55" s="35"/>
      <c r="I55" s="35"/>
      <c r="J55" s="70">
        <f t="shared" si="1"/>
        <v>805.2</v>
      </c>
      <c r="K55" s="35"/>
      <c r="L55" s="35">
        <v>700</v>
      </c>
      <c r="M55" s="35"/>
      <c r="N55" s="35">
        <f t="shared" si="2"/>
        <v>105.20000000000005</v>
      </c>
      <c r="P55" s="77" t="s">
        <v>134</v>
      </c>
    </row>
    <row r="56" spans="1:16" ht="15">
      <c r="A56" s="1"/>
      <c r="B56" s="1"/>
      <c r="C56" s="1"/>
      <c r="D56" s="1" t="s">
        <v>31</v>
      </c>
      <c r="E56" s="1"/>
      <c r="F56" s="35">
        <v>398.83</v>
      </c>
      <c r="G56" s="35"/>
      <c r="H56" s="35"/>
      <c r="I56" s="35"/>
      <c r="J56" s="70">
        <f t="shared" si="1"/>
        <v>398.83</v>
      </c>
      <c r="K56" s="35"/>
      <c r="L56" s="35">
        <v>699</v>
      </c>
      <c r="M56" s="35"/>
      <c r="N56" s="35">
        <f t="shared" si="2"/>
        <v>-300.17</v>
      </c>
      <c r="P56" s="77" t="s">
        <v>134</v>
      </c>
    </row>
    <row r="57" spans="1:16" ht="15">
      <c r="A57" s="1"/>
      <c r="B57" s="1"/>
      <c r="C57" s="1"/>
      <c r="D57" s="1" t="s">
        <v>46</v>
      </c>
      <c r="E57" s="1"/>
      <c r="F57" s="35">
        <v>660</v>
      </c>
      <c r="G57" s="35"/>
      <c r="H57" s="35"/>
      <c r="I57" s="35"/>
      <c r="J57" s="70">
        <f t="shared" si="1"/>
        <v>660</v>
      </c>
      <c r="K57" s="35"/>
      <c r="L57" s="35">
        <v>660</v>
      </c>
      <c r="M57" s="35"/>
      <c r="N57" s="35">
        <f t="shared" si="2"/>
        <v>0</v>
      </c>
      <c r="P57" s="77" t="s">
        <v>134</v>
      </c>
    </row>
    <row r="58" spans="1:16" ht="15">
      <c r="A58" s="1"/>
      <c r="B58" s="1"/>
      <c r="C58" s="1"/>
      <c r="D58" s="1" t="s">
        <v>43</v>
      </c>
      <c r="E58" s="1"/>
      <c r="F58" s="35">
        <v>815.81</v>
      </c>
      <c r="G58" s="35"/>
      <c r="H58" s="35"/>
      <c r="I58" s="35"/>
      <c r="J58" s="70">
        <f t="shared" si="1"/>
        <v>815.81</v>
      </c>
      <c r="K58" s="35"/>
      <c r="L58" s="35">
        <v>600</v>
      </c>
      <c r="M58" s="35"/>
      <c r="N58" s="35">
        <f t="shared" si="2"/>
        <v>215.80999999999995</v>
      </c>
      <c r="P58" s="77" t="s">
        <v>134</v>
      </c>
    </row>
    <row r="59" spans="1:16" ht="15">
      <c r="A59" s="1"/>
      <c r="B59" s="1"/>
      <c r="C59" s="1"/>
      <c r="D59" s="1" t="s">
        <v>34</v>
      </c>
      <c r="E59" s="1"/>
      <c r="F59" s="35">
        <v>500</v>
      </c>
      <c r="G59" s="35"/>
      <c r="H59" s="35"/>
      <c r="I59" s="35"/>
      <c r="J59" s="70">
        <f t="shared" si="1"/>
        <v>500</v>
      </c>
      <c r="K59" s="35"/>
      <c r="L59" s="35">
        <v>500</v>
      </c>
      <c r="M59" s="35"/>
      <c r="N59" s="35">
        <f t="shared" si="2"/>
        <v>0</v>
      </c>
      <c r="P59" s="77" t="s">
        <v>134</v>
      </c>
    </row>
    <row r="60" spans="1:16" ht="15">
      <c r="A60" s="1"/>
      <c r="B60" s="1"/>
      <c r="C60" s="1"/>
      <c r="D60" s="1" t="s">
        <v>36</v>
      </c>
      <c r="E60" s="1"/>
      <c r="F60" s="35">
        <v>500</v>
      </c>
      <c r="G60" s="35"/>
      <c r="H60" s="35"/>
      <c r="I60" s="35"/>
      <c r="J60" s="70">
        <f t="shared" si="1"/>
        <v>500</v>
      </c>
      <c r="K60" s="35"/>
      <c r="L60" s="35">
        <v>500</v>
      </c>
      <c r="M60" s="35"/>
      <c r="N60" s="35">
        <f t="shared" si="2"/>
        <v>0</v>
      </c>
      <c r="P60" s="77" t="s">
        <v>134</v>
      </c>
    </row>
    <row r="61" spans="1:16" ht="15">
      <c r="A61" s="1"/>
      <c r="B61" s="1"/>
      <c r="C61" s="1"/>
      <c r="D61" s="1" t="s">
        <v>37</v>
      </c>
      <c r="E61" s="1"/>
      <c r="F61" s="35">
        <v>500</v>
      </c>
      <c r="G61" s="35"/>
      <c r="H61" s="35"/>
      <c r="I61" s="35"/>
      <c r="J61" s="70">
        <f t="shared" si="1"/>
        <v>500</v>
      </c>
      <c r="K61" s="35"/>
      <c r="L61" s="35">
        <v>500</v>
      </c>
      <c r="M61" s="35"/>
      <c r="N61" s="35">
        <f t="shared" si="2"/>
        <v>0</v>
      </c>
      <c r="P61" s="77" t="s">
        <v>134</v>
      </c>
    </row>
    <row r="62" spans="1:16" ht="15">
      <c r="A62" s="1"/>
      <c r="B62" s="1"/>
      <c r="C62" s="1"/>
      <c r="D62" s="1" t="s">
        <v>47</v>
      </c>
      <c r="E62" s="1"/>
      <c r="F62" s="35">
        <v>403.6</v>
      </c>
      <c r="G62" s="35"/>
      <c r="H62" s="35"/>
      <c r="I62" s="35"/>
      <c r="J62" s="70">
        <f t="shared" si="1"/>
        <v>403.6</v>
      </c>
      <c r="K62" s="35"/>
      <c r="L62" s="35">
        <v>430</v>
      </c>
      <c r="M62" s="35"/>
      <c r="N62" s="35">
        <f t="shared" si="2"/>
        <v>-26.399999999999977</v>
      </c>
      <c r="P62" s="77" t="s">
        <v>134</v>
      </c>
    </row>
    <row r="63" spans="1:16" ht="15">
      <c r="A63" s="1"/>
      <c r="B63" s="1"/>
      <c r="C63" s="1"/>
      <c r="D63" s="1" t="s">
        <v>41</v>
      </c>
      <c r="E63" s="1"/>
      <c r="F63" s="35">
        <v>233.16</v>
      </c>
      <c r="G63" s="35"/>
      <c r="H63" s="35"/>
      <c r="I63" s="35"/>
      <c r="J63" s="70">
        <f t="shared" si="1"/>
        <v>233.16</v>
      </c>
      <c r="K63" s="35"/>
      <c r="L63" s="35">
        <v>400</v>
      </c>
      <c r="M63" s="35"/>
      <c r="N63" s="35">
        <f t="shared" si="2"/>
        <v>-166.84</v>
      </c>
      <c r="P63" s="77" t="s">
        <v>134</v>
      </c>
    </row>
    <row r="64" spans="1:16" ht="15">
      <c r="A64" s="1"/>
      <c r="B64" s="1"/>
      <c r="C64" s="1"/>
      <c r="D64" s="1" t="s">
        <v>39</v>
      </c>
      <c r="E64" s="1"/>
      <c r="F64" s="35">
        <v>306</v>
      </c>
      <c r="G64" s="35"/>
      <c r="H64" s="35"/>
      <c r="I64" s="35"/>
      <c r="J64" s="70">
        <f t="shared" si="1"/>
        <v>306</v>
      </c>
      <c r="K64" s="35"/>
      <c r="L64" s="35">
        <v>306</v>
      </c>
      <c r="M64" s="35"/>
      <c r="N64" s="35">
        <f t="shared" si="2"/>
        <v>0</v>
      </c>
      <c r="P64" s="77" t="s">
        <v>134</v>
      </c>
    </row>
    <row r="65" spans="1:16" ht="15">
      <c r="A65" s="1"/>
      <c r="B65" s="1"/>
      <c r="C65" s="1"/>
      <c r="D65" s="1" t="s">
        <v>32</v>
      </c>
      <c r="E65" s="1"/>
      <c r="F65" s="36">
        <v>72.46</v>
      </c>
      <c r="G65" s="36"/>
      <c r="H65" s="36"/>
      <c r="I65" s="36"/>
      <c r="J65" s="70">
        <f t="shared" si="1"/>
        <v>72.46</v>
      </c>
      <c r="K65" s="36"/>
      <c r="L65" s="36">
        <v>100</v>
      </c>
      <c r="M65" s="36"/>
      <c r="N65" s="36">
        <f t="shared" si="2"/>
        <v>-27.540000000000006</v>
      </c>
      <c r="O65" s="15"/>
      <c r="P65" s="77" t="s">
        <v>134</v>
      </c>
    </row>
    <row r="66" spans="1:16" ht="15">
      <c r="A66" s="1"/>
      <c r="B66" s="1"/>
      <c r="C66" s="1"/>
      <c r="D66" s="1" t="s">
        <v>119</v>
      </c>
      <c r="E66" s="1"/>
      <c r="F66" s="37">
        <v>2859.57</v>
      </c>
      <c r="G66" s="35"/>
      <c r="H66" s="37"/>
      <c r="I66" s="35"/>
      <c r="J66" s="71">
        <f t="shared" si="1"/>
        <v>2859.57</v>
      </c>
      <c r="K66" s="35"/>
      <c r="L66" s="37">
        <f>150+800+750+750+900</f>
        <v>3350</v>
      </c>
      <c r="M66" s="35"/>
      <c r="N66" s="37">
        <f t="shared" si="2"/>
        <v>-490.42999999999984</v>
      </c>
      <c r="P66" s="77" t="s">
        <v>134</v>
      </c>
    </row>
    <row r="67" spans="1:14" ht="15">
      <c r="A67" s="1"/>
      <c r="B67" s="1"/>
      <c r="C67" s="1" t="s">
        <v>107</v>
      </c>
      <c r="D67" s="1"/>
      <c r="E67" s="1"/>
      <c r="F67" s="37">
        <f>SUM(F45:F66)</f>
        <v>27679.019999999997</v>
      </c>
      <c r="G67" s="35"/>
      <c r="H67" s="37">
        <f>SUM(H45:H66)</f>
        <v>1097.52</v>
      </c>
      <c r="I67" s="35"/>
      <c r="J67" s="71">
        <f t="shared" si="1"/>
        <v>28776.539999999997</v>
      </c>
      <c r="K67" s="35"/>
      <c r="L67" s="37">
        <f>SUM(L45:L66)</f>
        <v>35145</v>
      </c>
      <c r="M67" s="35"/>
      <c r="N67" s="37">
        <f>SUM(N45:N66)</f>
        <v>-6368.459999999999</v>
      </c>
    </row>
    <row r="68" spans="1:14" s="6" customFormat="1" ht="22.5" customHeight="1">
      <c r="A68" s="16"/>
      <c r="B68" s="16" t="s">
        <v>108</v>
      </c>
      <c r="C68" s="16"/>
      <c r="D68" s="16"/>
      <c r="E68" s="16"/>
      <c r="F68" s="38">
        <f>+F43-F67</f>
        <v>23805.58</v>
      </c>
      <c r="G68" s="38"/>
      <c r="H68" s="38">
        <f>+H43-H67</f>
        <v>-7597.52</v>
      </c>
      <c r="I68" s="38"/>
      <c r="J68" s="72">
        <f t="shared" si="1"/>
        <v>16208.060000000001</v>
      </c>
      <c r="K68" s="38"/>
      <c r="L68" s="38">
        <f>+L43-L67</f>
        <v>-4127</v>
      </c>
      <c r="M68" s="38"/>
      <c r="N68" s="38">
        <f>+N43-N67</f>
        <v>20335.059999999998</v>
      </c>
    </row>
    <row r="69" spans="1:14" s="6" customFormat="1" ht="22.5" customHeight="1">
      <c r="A69" s="16"/>
      <c r="B69" s="16"/>
      <c r="C69" s="16"/>
      <c r="D69" s="16"/>
      <c r="E69" s="16"/>
      <c r="F69" s="38"/>
      <c r="G69" s="38"/>
      <c r="H69" s="38"/>
      <c r="I69" s="38"/>
      <c r="J69" s="72"/>
      <c r="K69" s="38"/>
      <c r="L69" s="38"/>
      <c r="M69" s="38"/>
      <c r="N69" s="38"/>
    </row>
    <row r="70" spans="1:14" s="75" customFormat="1" ht="26.25" customHeight="1">
      <c r="A70" s="1"/>
      <c r="B70" s="97" t="s">
        <v>171</v>
      </c>
      <c r="C70" s="97"/>
      <c r="D70" s="97"/>
      <c r="E70" s="97"/>
      <c r="F70" s="97"/>
      <c r="G70" s="97"/>
      <c r="H70" s="97"/>
      <c r="I70" s="97"/>
      <c r="J70" s="97"/>
      <c r="K70" s="97"/>
      <c r="L70" s="97"/>
      <c r="M70" s="97"/>
      <c r="N70" s="97"/>
    </row>
    <row r="71" spans="1:14" ht="30" customHeight="1">
      <c r="A71" s="1"/>
      <c r="B71" s="1" t="s">
        <v>109</v>
      </c>
      <c r="C71" s="1"/>
      <c r="D71" s="1"/>
      <c r="E71" s="1"/>
      <c r="F71" s="35"/>
      <c r="G71" s="35"/>
      <c r="H71" s="35"/>
      <c r="I71" s="35"/>
      <c r="J71" s="70"/>
      <c r="K71" s="35"/>
      <c r="L71" s="35"/>
      <c r="M71" s="35"/>
      <c r="N71" s="35"/>
    </row>
    <row r="72" spans="1:14" ht="27" customHeight="1">
      <c r="A72" s="1"/>
      <c r="B72" s="1"/>
      <c r="C72" s="1"/>
      <c r="D72" s="1" t="s">
        <v>52</v>
      </c>
      <c r="E72" s="1"/>
      <c r="F72" s="35"/>
      <c r="G72" s="35"/>
      <c r="H72" s="35"/>
      <c r="I72" s="35"/>
      <c r="J72" s="70"/>
      <c r="K72" s="35"/>
      <c r="L72" s="35"/>
      <c r="M72" s="35"/>
      <c r="N72" s="35"/>
    </row>
    <row r="73" spans="1:16" s="15" customFormat="1" ht="15">
      <c r="A73" s="14"/>
      <c r="B73" s="14"/>
      <c r="C73" s="14"/>
      <c r="D73" s="14"/>
      <c r="E73" s="14" t="s">
        <v>55</v>
      </c>
      <c r="F73" s="36">
        <f>22856.22+4750+69.74+35</f>
        <v>27710.960000000003</v>
      </c>
      <c r="G73" s="36"/>
      <c r="H73" s="36"/>
      <c r="I73" s="36"/>
      <c r="J73" s="70">
        <f aca="true" t="shared" si="3" ref="J73:J86">+F73+H73</f>
        <v>27710.960000000003</v>
      </c>
      <c r="K73" s="36"/>
      <c r="L73" s="36">
        <v>25000</v>
      </c>
      <c r="M73" s="36"/>
      <c r="N73" s="36">
        <f>+J73-L73</f>
        <v>2710.9600000000028</v>
      </c>
      <c r="P73" s="15" t="s">
        <v>169</v>
      </c>
    </row>
    <row r="74" spans="1:16" ht="15">
      <c r="A74" s="1"/>
      <c r="B74" s="1"/>
      <c r="C74" s="1"/>
      <c r="D74" s="1"/>
      <c r="E74" s="1" t="s">
        <v>53</v>
      </c>
      <c r="F74" s="35">
        <v>-25759.55</v>
      </c>
      <c r="G74" s="35"/>
      <c r="H74" s="35"/>
      <c r="I74" s="35"/>
      <c r="J74" s="70">
        <f t="shared" si="3"/>
        <v>-25759.55</v>
      </c>
      <c r="K74" s="35"/>
      <c r="L74" s="35">
        <v>-20000</v>
      </c>
      <c r="M74" s="35"/>
      <c r="N74" s="35">
        <f>+J74-L74</f>
        <v>-5759.549999999999</v>
      </c>
      <c r="P74" s="77" t="s">
        <v>134</v>
      </c>
    </row>
    <row r="75" spans="1:16" ht="15">
      <c r="A75" s="1"/>
      <c r="B75" s="1"/>
      <c r="C75" s="1"/>
      <c r="D75" s="1"/>
      <c r="E75" s="1" t="s">
        <v>54</v>
      </c>
      <c r="F75" s="37">
        <v>-1951.41</v>
      </c>
      <c r="G75" s="35"/>
      <c r="H75" s="37"/>
      <c r="I75" s="35"/>
      <c r="J75" s="71">
        <f t="shared" si="3"/>
        <v>-1951.41</v>
      </c>
      <c r="K75" s="35"/>
      <c r="L75" s="37">
        <v>-5000</v>
      </c>
      <c r="M75" s="35"/>
      <c r="N75" s="37">
        <f>+J75-L75</f>
        <v>3048.59</v>
      </c>
      <c r="P75" t="s">
        <v>170</v>
      </c>
    </row>
    <row r="76" spans="1:14" ht="15">
      <c r="A76" s="1"/>
      <c r="B76" s="1"/>
      <c r="C76" s="1"/>
      <c r="D76" s="1" t="s">
        <v>122</v>
      </c>
      <c r="E76" s="1"/>
      <c r="F76" s="35">
        <f>ROUND(SUM(F72:F75),5)</f>
        <v>0</v>
      </c>
      <c r="G76" s="35"/>
      <c r="H76" s="35">
        <f>ROUND(SUM(H72:H75),5)</f>
        <v>0</v>
      </c>
      <c r="I76" s="35"/>
      <c r="J76" s="70">
        <f t="shared" si="3"/>
        <v>0</v>
      </c>
      <c r="K76" s="35"/>
      <c r="L76" s="35">
        <f>ROUND(SUM(L72:L75),5)</f>
        <v>0</v>
      </c>
      <c r="M76" s="35"/>
      <c r="N76" s="35">
        <f>ROUND(SUM(N72:N75),5)</f>
        <v>0</v>
      </c>
    </row>
    <row r="77" spans="1:14" ht="26.25" customHeight="1">
      <c r="A77" s="1"/>
      <c r="B77" s="1"/>
      <c r="C77" s="1"/>
      <c r="D77" s="1" t="s">
        <v>174</v>
      </c>
      <c r="E77" s="1"/>
      <c r="F77" s="35"/>
      <c r="G77" s="35"/>
      <c r="H77" s="35"/>
      <c r="I77" s="35"/>
      <c r="J77" s="70"/>
      <c r="K77" s="35"/>
      <c r="L77" s="35"/>
      <c r="M77" s="35"/>
      <c r="N77" s="35"/>
    </row>
    <row r="78" spans="1:16" ht="15">
      <c r="A78" s="1"/>
      <c r="B78" s="1"/>
      <c r="C78" s="1"/>
      <c r="D78" s="1"/>
      <c r="E78" s="1" t="s">
        <v>176</v>
      </c>
      <c r="F78" s="35">
        <v>-559.26</v>
      </c>
      <c r="G78" s="35"/>
      <c r="H78" s="35"/>
      <c r="I78" s="35"/>
      <c r="J78" s="70">
        <f t="shared" si="3"/>
        <v>-559.26</v>
      </c>
      <c r="K78" s="35"/>
      <c r="L78" s="35">
        <v>-1575</v>
      </c>
      <c r="M78" s="35"/>
      <c r="N78" s="35">
        <f aca="true" t="shared" si="4" ref="N78:N84">+J78-L78</f>
        <v>1015.74</v>
      </c>
      <c r="P78" s="77" t="s">
        <v>134</v>
      </c>
    </row>
    <row r="79" spans="1:16" ht="15">
      <c r="A79" s="1"/>
      <c r="B79" s="1"/>
      <c r="C79" s="1"/>
      <c r="D79" s="1"/>
      <c r="E79" s="1" t="s">
        <v>175</v>
      </c>
      <c r="F79" s="37">
        <v>559.26</v>
      </c>
      <c r="G79" s="35"/>
      <c r="H79" s="37"/>
      <c r="I79" s="35"/>
      <c r="J79" s="71">
        <f t="shared" si="3"/>
        <v>559.26</v>
      </c>
      <c r="K79" s="35"/>
      <c r="L79" s="37">
        <v>1575</v>
      </c>
      <c r="M79" s="35"/>
      <c r="N79" s="37">
        <f t="shared" si="4"/>
        <v>-1015.74</v>
      </c>
      <c r="P79" s="77" t="s">
        <v>134</v>
      </c>
    </row>
    <row r="80" spans="1:16" ht="15">
      <c r="A80" s="1"/>
      <c r="B80" s="1"/>
      <c r="C80" s="1"/>
      <c r="D80" s="1" t="s">
        <v>61</v>
      </c>
      <c r="E80" s="1"/>
      <c r="F80" s="37">
        <f>ROUND(SUM(F77:F79),5)</f>
        <v>0</v>
      </c>
      <c r="G80" s="35"/>
      <c r="H80" s="37">
        <f>ROUND(SUM(H77:H79),5)</f>
        <v>0</v>
      </c>
      <c r="I80" s="35"/>
      <c r="J80" s="71">
        <f t="shared" si="3"/>
        <v>0</v>
      </c>
      <c r="K80" s="35"/>
      <c r="L80" s="37">
        <f>ROUND(SUM(L77:L79),5)</f>
        <v>0</v>
      </c>
      <c r="M80" s="35"/>
      <c r="N80" s="37">
        <f>ROUND(SUM(N77:N79),5)</f>
        <v>0</v>
      </c>
      <c r="P80" s="77" t="s">
        <v>134</v>
      </c>
    </row>
    <row r="81" spans="1:14" ht="22.5" customHeight="1">
      <c r="A81" s="1"/>
      <c r="B81" s="1"/>
      <c r="C81" s="1"/>
      <c r="D81" s="1" t="s">
        <v>62</v>
      </c>
      <c r="E81" s="1"/>
      <c r="F81" s="35"/>
      <c r="G81" s="35"/>
      <c r="H81" s="35"/>
      <c r="I81" s="35"/>
      <c r="J81" s="70"/>
      <c r="K81" s="35"/>
      <c r="L81" s="35"/>
      <c r="M81" s="35"/>
      <c r="N81" s="35"/>
    </row>
    <row r="82" spans="1:16" ht="15">
      <c r="A82" s="1"/>
      <c r="B82" s="1"/>
      <c r="C82" s="1"/>
      <c r="D82" s="1"/>
      <c r="E82" s="1" t="s">
        <v>64</v>
      </c>
      <c r="F82" s="35">
        <v>3092</v>
      </c>
      <c r="G82" s="35"/>
      <c r="H82" s="35"/>
      <c r="I82" s="35"/>
      <c r="J82" s="70">
        <f t="shared" si="3"/>
        <v>3092</v>
      </c>
      <c r="K82" s="35"/>
      <c r="L82" s="35">
        <v>3092</v>
      </c>
      <c r="M82" s="35"/>
      <c r="N82" s="35">
        <f t="shared" si="4"/>
        <v>0</v>
      </c>
      <c r="P82" s="77" t="s">
        <v>134</v>
      </c>
    </row>
    <row r="83" spans="1:16" ht="15">
      <c r="A83" s="1"/>
      <c r="B83" s="1"/>
      <c r="C83" s="1"/>
      <c r="D83" s="1"/>
      <c r="E83" s="1" t="s">
        <v>177</v>
      </c>
      <c r="F83" s="37">
        <v>-3092</v>
      </c>
      <c r="G83" s="35"/>
      <c r="H83" s="37"/>
      <c r="I83" s="35"/>
      <c r="J83" s="71">
        <f t="shared" si="3"/>
        <v>-3092</v>
      </c>
      <c r="K83" s="35"/>
      <c r="L83" s="37">
        <v>-3092</v>
      </c>
      <c r="M83" s="35"/>
      <c r="N83" s="37">
        <f t="shared" si="4"/>
        <v>0</v>
      </c>
      <c r="P83" s="77" t="s">
        <v>134</v>
      </c>
    </row>
    <row r="84" spans="1:16" ht="15">
      <c r="A84" s="1"/>
      <c r="B84" s="1"/>
      <c r="C84" s="1"/>
      <c r="D84" s="1" t="s">
        <v>65</v>
      </c>
      <c r="E84" s="1"/>
      <c r="F84" s="37">
        <f>ROUND(SUM(F81:F83),5)</f>
        <v>0</v>
      </c>
      <c r="G84" s="35"/>
      <c r="H84" s="37">
        <f>+L84-F84</f>
        <v>0</v>
      </c>
      <c r="I84" s="35"/>
      <c r="J84" s="71">
        <f t="shared" si="3"/>
        <v>0</v>
      </c>
      <c r="K84" s="35"/>
      <c r="L84" s="37">
        <f>ROUND(SUM(L81:L83),5)</f>
        <v>0</v>
      </c>
      <c r="M84" s="35"/>
      <c r="N84" s="37">
        <f t="shared" si="4"/>
        <v>0</v>
      </c>
      <c r="P84" s="77" t="s">
        <v>134</v>
      </c>
    </row>
    <row r="85" spans="1:14" ht="15">
      <c r="A85" s="1"/>
      <c r="B85" s="1"/>
      <c r="C85" s="1" t="s">
        <v>110</v>
      </c>
      <c r="D85" s="1"/>
      <c r="E85" s="1"/>
      <c r="F85" s="37">
        <f>+F76+F80+F84</f>
        <v>0</v>
      </c>
      <c r="G85" s="35"/>
      <c r="H85" s="37">
        <f>+H76+H80+H84</f>
        <v>0</v>
      </c>
      <c r="I85" s="35"/>
      <c r="J85" s="71">
        <f t="shared" si="3"/>
        <v>0</v>
      </c>
      <c r="K85" s="35"/>
      <c r="L85" s="37">
        <f>+L76+L80+L84</f>
        <v>0</v>
      </c>
      <c r="M85" s="35"/>
      <c r="N85" s="37">
        <f>+N76+N80+N84</f>
        <v>0</v>
      </c>
    </row>
    <row r="86" spans="2:14" s="18" customFormat="1" ht="22.5" customHeight="1" thickBot="1">
      <c r="B86" s="16" t="s">
        <v>66</v>
      </c>
      <c r="C86" s="16"/>
      <c r="D86" s="16"/>
      <c r="E86" s="16"/>
      <c r="F86" s="39">
        <f>+F68+F85</f>
        <v>23805.58</v>
      </c>
      <c r="G86" s="38"/>
      <c r="H86" s="39">
        <f>+H68+H85</f>
        <v>-7597.52</v>
      </c>
      <c r="I86" s="38"/>
      <c r="J86" s="73">
        <f t="shared" si="3"/>
        <v>16208.060000000001</v>
      </c>
      <c r="K86" s="38"/>
      <c r="L86" s="39">
        <f>+L68+L85</f>
        <v>-4127</v>
      </c>
      <c r="M86" s="38"/>
      <c r="N86" s="39">
        <f>+N68+N85</f>
        <v>20335.059999999998</v>
      </c>
    </row>
    <row r="87" spans="6:14" ht="15.75" thickTop="1">
      <c r="F87" s="40"/>
      <c r="G87" s="40"/>
      <c r="H87" s="40"/>
      <c r="I87" s="40"/>
      <c r="J87" s="40"/>
      <c r="K87" s="40"/>
      <c r="L87" s="40"/>
      <c r="M87" s="40"/>
      <c r="N87" s="40"/>
    </row>
    <row r="88" spans="1:14" ht="15">
      <c r="A88" s="4" t="s">
        <v>101</v>
      </c>
      <c r="F88" s="42">
        <v>16609.84</v>
      </c>
      <c r="G88" s="40"/>
      <c r="H88" s="40"/>
      <c r="I88" s="40"/>
      <c r="J88" s="41" t="s">
        <v>164</v>
      </c>
      <c r="K88" s="40"/>
      <c r="L88" s="40"/>
      <c r="M88" s="40"/>
      <c r="N88" s="45">
        <v>675</v>
      </c>
    </row>
    <row r="89" spans="1:14" ht="15">
      <c r="A89" s="4" t="s">
        <v>103</v>
      </c>
      <c r="F89" s="42">
        <v>-3092</v>
      </c>
      <c r="G89" s="40"/>
      <c r="H89" s="40"/>
      <c r="I89" s="40"/>
      <c r="J89" s="41" t="s">
        <v>100</v>
      </c>
      <c r="K89" s="40"/>
      <c r="L89" s="40"/>
      <c r="M89" s="40"/>
      <c r="N89" s="46">
        <v>658</v>
      </c>
    </row>
    <row r="90" spans="1:14" ht="15.75" thickBot="1">
      <c r="A90" s="4" t="s">
        <v>161</v>
      </c>
      <c r="F90" s="65">
        <v>6347.49</v>
      </c>
      <c r="G90" s="40"/>
      <c r="H90" s="40"/>
      <c r="I90" s="40"/>
      <c r="J90" s="41" t="s">
        <v>120</v>
      </c>
      <c r="K90" s="40"/>
      <c r="L90" s="40"/>
      <c r="M90" s="40"/>
      <c r="N90" s="47">
        <f>+N88-N89</f>
        <v>17</v>
      </c>
    </row>
    <row r="91" spans="1:14" ht="15.75" thickTop="1">
      <c r="A91" s="4" t="s">
        <v>162</v>
      </c>
      <c r="F91" s="43">
        <v>619.26</v>
      </c>
      <c r="G91" s="40"/>
      <c r="H91" s="40"/>
      <c r="I91" s="40"/>
      <c r="J91" s="41"/>
      <c r="K91" s="40"/>
      <c r="L91" s="40"/>
      <c r="M91" s="40"/>
      <c r="N91" s="66"/>
    </row>
    <row r="92" spans="1:14" ht="15.75" thickBot="1">
      <c r="A92" s="4" t="s">
        <v>163</v>
      </c>
      <c r="F92" s="44">
        <f>SUM(F86:F91)</f>
        <v>44290.17</v>
      </c>
      <c r="G92" s="40"/>
      <c r="H92" s="40"/>
      <c r="I92" s="40"/>
      <c r="J92" s="40"/>
      <c r="K92" s="40"/>
      <c r="L92" s="40"/>
      <c r="M92" s="40"/>
      <c r="N92" s="40"/>
    </row>
    <row r="93" ht="15.75" thickTop="1"/>
    <row r="95" spans="6:12" ht="15">
      <c r="F95" s="48"/>
      <c r="G95" s="48"/>
      <c r="H95" s="48"/>
      <c r="I95" s="48"/>
      <c r="J95" s="48"/>
      <c r="K95" s="48"/>
      <c r="L95" s="48"/>
    </row>
    <row r="96" spans="6:12" ht="15">
      <c r="F96" s="48"/>
      <c r="G96" s="48"/>
      <c r="H96" s="48"/>
      <c r="I96" s="48"/>
      <c r="J96" s="48"/>
      <c r="K96" s="48"/>
      <c r="L96" s="48"/>
    </row>
    <row r="97" spans="1:14" s="17" customFormat="1" ht="15">
      <c r="A97" s="33" t="s">
        <v>79</v>
      </c>
      <c r="B97" s="33"/>
      <c r="C97" s="33"/>
      <c r="D97" s="49"/>
      <c r="E97" s="49"/>
      <c r="F97" s="50" t="s">
        <v>80</v>
      </c>
      <c r="G97" s="49"/>
      <c r="H97" s="50"/>
      <c r="I97" s="49"/>
      <c r="J97" s="50"/>
      <c r="K97" s="49"/>
      <c r="L97" s="50"/>
      <c r="M97" s="34"/>
      <c r="N97" s="34"/>
    </row>
    <row r="98" spans="1:14" s="17" customFormat="1" ht="15">
      <c r="A98" s="33"/>
      <c r="B98" s="33"/>
      <c r="C98" s="33"/>
      <c r="D98" s="49"/>
      <c r="E98" s="49"/>
      <c r="F98" s="50"/>
      <c r="G98" s="49"/>
      <c r="H98" s="50"/>
      <c r="I98" s="49"/>
      <c r="J98" s="50"/>
      <c r="K98" s="49"/>
      <c r="L98" s="50"/>
      <c r="M98" s="34"/>
      <c r="N98" s="34"/>
    </row>
    <row r="99" spans="1:14" s="17" customFormat="1" ht="15">
      <c r="A99" s="33" t="s">
        <v>172</v>
      </c>
      <c r="B99" s="33"/>
      <c r="C99" s="33"/>
      <c r="D99" s="49"/>
      <c r="E99" s="49"/>
      <c r="F99" s="50" t="s">
        <v>173</v>
      </c>
      <c r="G99" s="49"/>
      <c r="H99" s="50"/>
      <c r="I99" s="49"/>
      <c r="J99" s="50"/>
      <c r="K99" s="49"/>
      <c r="L99" s="50"/>
      <c r="M99" s="34"/>
      <c r="N99" s="34"/>
    </row>
    <row r="100" spans="1:14" s="17" customFormat="1" ht="15">
      <c r="A100" s="33"/>
      <c r="B100" s="33"/>
      <c r="C100" s="33"/>
      <c r="D100" s="49"/>
      <c r="E100" s="49"/>
      <c r="F100" s="50"/>
      <c r="G100" s="49"/>
      <c r="H100" s="50"/>
      <c r="I100" s="49"/>
      <c r="J100" s="50"/>
      <c r="K100" s="49"/>
      <c r="L100" s="50"/>
      <c r="M100" s="34"/>
      <c r="N100" s="34"/>
    </row>
    <row r="101" spans="1:14" s="17" customFormat="1" ht="15">
      <c r="A101" s="33" t="s">
        <v>85</v>
      </c>
      <c r="B101" s="33"/>
      <c r="C101" s="33"/>
      <c r="D101" s="49"/>
      <c r="E101" s="49"/>
      <c r="F101" s="50" t="s">
        <v>86</v>
      </c>
      <c r="G101" s="49"/>
      <c r="H101" s="50"/>
      <c r="I101" s="49"/>
      <c r="J101" s="50"/>
      <c r="K101" s="49"/>
      <c r="L101" s="50"/>
      <c r="M101" s="34"/>
      <c r="N101" s="34"/>
    </row>
    <row r="102" spans="1:14" s="17" customFormat="1" ht="15">
      <c r="A102" s="33"/>
      <c r="B102" s="33"/>
      <c r="C102" s="33"/>
      <c r="D102" s="49"/>
      <c r="E102" s="49"/>
      <c r="F102" s="50"/>
      <c r="G102" s="49"/>
      <c r="H102" s="50"/>
      <c r="I102" s="49"/>
      <c r="J102" s="50"/>
      <c r="K102" s="49"/>
      <c r="L102" s="50"/>
      <c r="M102" s="34"/>
      <c r="N102" s="34"/>
    </row>
    <row r="103" spans="1:14" s="17" customFormat="1" ht="15">
      <c r="A103" s="33" t="s">
        <v>87</v>
      </c>
      <c r="B103" s="33"/>
      <c r="C103" s="33"/>
      <c r="D103" s="49"/>
      <c r="E103" s="49"/>
      <c r="F103" s="50" t="s">
        <v>88</v>
      </c>
      <c r="G103" s="49"/>
      <c r="H103" s="50"/>
      <c r="I103" s="49"/>
      <c r="J103" s="50"/>
      <c r="K103" s="49"/>
      <c r="L103" s="50"/>
      <c r="M103" s="34"/>
      <c r="N103" s="34"/>
    </row>
    <row r="104" spans="1:14" s="17" customFormat="1" ht="15">
      <c r="A104" s="33"/>
      <c r="B104" s="33"/>
      <c r="C104" s="33"/>
      <c r="D104" s="49"/>
      <c r="E104" s="49"/>
      <c r="F104" s="50"/>
      <c r="G104" s="49"/>
      <c r="H104" s="50"/>
      <c r="I104" s="49"/>
      <c r="J104" s="50"/>
      <c r="K104" s="49"/>
      <c r="L104" s="50"/>
      <c r="M104" s="34"/>
      <c r="N104" s="34"/>
    </row>
    <row r="105" spans="1:14" s="17" customFormat="1" ht="15">
      <c r="A105" s="33" t="s">
        <v>89</v>
      </c>
      <c r="B105" s="33"/>
      <c r="C105" s="33"/>
      <c r="D105" s="49"/>
      <c r="E105" s="49"/>
      <c r="F105" s="50" t="s">
        <v>90</v>
      </c>
      <c r="G105" s="49"/>
      <c r="H105" s="50"/>
      <c r="I105" s="49"/>
      <c r="J105" s="50"/>
      <c r="K105" s="49"/>
      <c r="L105" s="50"/>
      <c r="M105" s="34"/>
      <c r="N105" s="34"/>
    </row>
    <row r="106" spans="1:12" s="17" customFormat="1" ht="15">
      <c r="A106" s="19"/>
      <c r="B106" s="19"/>
      <c r="C106" s="19"/>
      <c r="D106" s="48"/>
      <c r="E106" s="51"/>
      <c r="F106" s="48"/>
      <c r="G106" s="51"/>
      <c r="H106" s="48"/>
      <c r="I106" s="51"/>
      <c r="J106" s="48"/>
      <c r="K106" s="51"/>
      <c r="L106" s="48"/>
    </row>
  </sheetData>
  <sheetProtection/>
  <mergeCells count="5">
    <mergeCell ref="B70:N70"/>
    <mergeCell ref="A1:N1"/>
    <mergeCell ref="A2:N2"/>
    <mergeCell ref="A4:N4"/>
    <mergeCell ref="F6:N6"/>
  </mergeCells>
  <printOptions/>
  <pageMargins left="0.44" right="0.25" top="0.42" bottom="0.44" header="0.3" footer="0.3"/>
  <pageSetup fitToHeight="2" horizontalDpi="600" verticalDpi="600" orientation="portrait" scale="68" r:id="rId2"/>
  <headerFooter alignWithMargins="0">
    <oddFooter>&amp;R&amp;"Arial,Bold"&amp;8 Page &amp;P of &amp;N</oddFooter>
  </headerFooter>
  <rowBreaks count="1" manualBreakCount="1">
    <brk id="70" max="255" man="1"/>
  </rowBreaks>
  <colBreaks count="1" manualBreakCount="1">
    <brk id="14" max="65535" man="1"/>
  </colBreaks>
  <drawing r:id="rId1"/>
</worksheet>
</file>

<file path=xl/worksheets/sheet3.xml><?xml version="1.0" encoding="utf-8"?>
<worksheet xmlns="http://schemas.openxmlformats.org/spreadsheetml/2006/main" xmlns:r="http://schemas.openxmlformats.org/officeDocument/2006/relationships">
  <dimension ref="A1:R119"/>
  <sheetViews>
    <sheetView zoomScalePageLayoutView="0" workbookViewId="0" topLeftCell="A1">
      <selection activeCell="L11" sqref="L11"/>
    </sheetView>
  </sheetViews>
  <sheetFormatPr defaultColWidth="9.140625" defaultRowHeight="15"/>
  <cols>
    <col min="1" max="4" width="3.00390625" style="4" customWidth="1"/>
    <col min="5" max="5" width="30.8515625" style="4" customWidth="1"/>
    <col min="6" max="6" width="14.421875" style="5" bestFit="1" customWidth="1"/>
    <col min="7" max="7" width="2.28125" style="5" customWidth="1"/>
    <col min="8" max="8" width="15.421875" style="5" bestFit="1" customWidth="1"/>
    <col min="9" max="9" width="2.28125" style="5" customWidth="1"/>
    <col min="10" max="10" width="14.8515625" style="5" customWidth="1"/>
    <col min="11" max="11" width="2.28125" style="5" customWidth="1"/>
    <col min="12" max="12" width="16.28125" style="5" customWidth="1"/>
    <col min="13" max="13" width="2.28125" style="5" customWidth="1"/>
    <col min="14" max="14" width="13.421875" style="5" customWidth="1"/>
    <col min="15" max="15" width="2.28125" style="5" customWidth="1"/>
    <col min="16" max="16" width="14.140625" style="5" customWidth="1"/>
    <col min="17" max="17" width="4.140625" style="0" customWidth="1"/>
    <col min="18" max="18" width="81.28125" style="0" bestFit="1" customWidth="1"/>
  </cols>
  <sheetData>
    <row r="1" spans="1:16" ht="15.75">
      <c r="A1" s="93" t="s">
        <v>67</v>
      </c>
      <c r="B1" s="93"/>
      <c r="C1" s="93"/>
      <c r="D1" s="93"/>
      <c r="E1" s="93"/>
      <c r="F1" s="93"/>
      <c r="G1" s="93"/>
      <c r="H1" s="93"/>
      <c r="I1" s="93"/>
      <c r="J1" s="93"/>
      <c r="K1" s="93"/>
      <c r="L1" s="93"/>
      <c r="M1" s="93"/>
      <c r="N1" s="93"/>
      <c r="O1" s="93"/>
      <c r="P1" s="93"/>
    </row>
    <row r="2" spans="1:16" ht="15.75">
      <c r="A2" s="98" t="s">
        <v>111</v>
      </c>
      <c r="B2" s="98"/>
      <c r="C2" s="98"/>
      <c r="D2" s="98"/>
      <c r="E2" s="98"/>
      <c r="F2" s="98"/>
      <c r="G2" s="98"/>
      <c r="H2" s="98"/>
      <c r="I2" s="98"/>
      <c r="J2" s="98"/>
      <c r="K2" s="98"/>
      <c r="L2" s="98"/>
      <c r="M2" s="98"/>
      <c r="N2" s="98"/>
      <c r="O2" s="98"/>
      <c r="P2" s="98"/>
    </row>
    <row r="3" spans="1:16" ht="15">
      <c r="A3" s="94"/>
      <c r="B3" s="94"/>
      <c r="C3" s="94"/>
      <c r="D3" s="94"/>
      <c r="E3" s="94"/>
      <c r="F3" s="94"/>
      <c r="G3" s="94"/>
      <c r="H3" s="94"/>
      <c r="I3" s="94"/>
      <c r="J3" s="94"/>
      <c r="K3" s="94"/>
      <c r="L3" s="94"/>
      <c r="M3" s="94"/>
      <c r="N3" s="94"/>
      <c r="O3" s="94"/>
      <c r="P3" s="94"/>
    </row>
    <row r="4" spans="1:16" ht="15">
      <c r="A4" s="94" t="s">
        <v>124</v>
      </c>
      <c r="B4" s="94"/>
      <c r="C4" s="94"/>
      <c r="D4" s="94"/>
      <c r="E4" s="94"/>
      <c r="F4" s="94"/>
      <c r="G4" s="94"/>
      <c r="H4" s="94"/>
      <c r="I4" s="94"/>
      <c r="J4" s="94"/>
      <c r="K4" s="94"/>
      <c r="L4" s="94"/>
      <c r="M4" s="94"/>
      <c r="N4" s="94"/>
      <c r="O4" s="94"/>
      <c r="P4" s="94"/>
    </row>
    <row r="5" spans="1:16" ht="15.75">
      <c r="A5" s="7"/>
      <c r="B5" s="7"/>
      <c r="C5" s="7"/>
      <c r="D5" s="7"/>
      <c r="E5" s="7"/>
      <c r="F5" s="7"/>
      <c r="G5" s="7"/>
      <c r="H5" s="7"/>
      <c r="I5" s="7"/>
      <c r="J5" s="7"/>
      <c r="K5" s="7"/>
      <c r="L5" s="7"/>
      <c r="M5" s="7"/>
      <c r="N5" s="7"/>
      <c r="O5" s="7"/>
      <c r="P5" s="7"/>
    </row>
    <row r="6" spans="1:16" ht="15.75" thickBot="1">
      <c r="A6" s="1"/>
      <c r="B6" s="1"/>
      <c r="C6" s="1"/>
      <c r="D6" s="1"/>
      <c r="E6" s="1"/>
      <c r="F6" s="95" t="s">
        <v>68</v>
      </c>
      <c r="G6" s="95"/>
      <c r="H6" s="95"/>
      <c r="I6" s="95"/>
      <c r="J6" s="95"/>
      <c r="K6" s="95"/>
      <c r="L6" s="96"/>
      <c r="M6" s="95"/>
      <c r="N6" s="95"/>
      <c r="O6" s="95"/>
      <c r="P6" s="95"/>
    </row>
    <row r="7" spans="1:16" ht="15">
      <c r="A7" s="1"/>
      <c r="B7" s="1"/>
      <c r="C7" s="1"/>
      <c r="D7" s="1"/>
      <c r="E7" s="1"/>
      <c r="F7" s="10" t="s">
        <v>69</v>
      </c>
      <c r="G7" s="9"/>
      <c r="H7" s="10" t="s">
        <v>71</v>
      </c>
      <c r="I7" s="9"/>
      <c r="J7" s="10" t="s">
        <v>72</v>
      </c>
      <c r="K7" s="9"/>
      <c r="L7" s="67" t="s">
        <v>75</v>
      </c>
      <c r="M7" s="10"/>
      <c r="N7" s="10" t="s">
        <v>77</v>
      </c>
      <c r="O7" s="10"/>
      <c r="P7" s="10" t="s">
        <v>75</v>
      </c>
    </row>
    <row r="8" spans="1:16" ht="15">
      <c r="A8" s="1"/>
      <c r="B8" s="1"/>
      <c r="C8" s="1"/>
      <c r="D8" s="1"/>
      <c r="E8" s="1"/>
      <c r="F8" s="10" t="s">
        <v>70</v>
      </c>
      <c r="G8" s="9"/>
      <c r="H8" s="10" t="s">
        <v>0</v>
      </c>
      <c r="I8" s="9"/>
      <c r="J8" s="10" t="s">
        <v>73</v>
      </c>
      <c r="K8" s="9"/>
      <c r="L8" s="68" t="s">
        <v>70</v>
      </c>
      <c r="M8" s="10"/>
      <c r="N8" s="10" t="s">
        <v>0</v>
      </c>
      <c r="O8" s="10"/>
      <c r="P8" s="10" t="s">
        <v>78</v>
      </c>
    </row>
    <row r="9" spans="1:18" s="3" customFormat="1" ht="15">
      <c r="A9" s="2"/>
      <c r="B9" s="2"/>
      <c r="C9" s="2"/>
      <c r="D9" s="2"/>
      <c r="E9" s="2"/>
      <c r="F9" s="11" t="s">
        <v>125</v>
      </c>
      <c r="G9" s="8"/>
      <c r="H9" s="11" t="s">
        <v>126</v>
      </c>
      <c r="I9" s="12"/>
      <c r="J9" s="11" t="s">
        <v>74</v>
      </c>
      <c r="K9" s="12"/>
      <c r="L9" s="69" t="s">
        <v>76</v>
      </c>
      <c r="M9" s="13"/>
      <c r="N9" s="31" t="s">
        <v>76</v>
      </c>
      <c r="O9" s="13"/>
      <c r="P9" s="32" t="s">
        <v>0</v>
      </c>
      <c r="R9" s="6" t="s">
        <v>132</v>
      </c>
    </row>
    <row r="10" spans="1:16" ht="11.25">
      <c r="A10" s="1"/>
      <c r="B10" s="1" t="s">
        <v>104</v>
      </c>
      <c r="D10" s="1"/>
      <c r="E10" s="1"/>
      <c r="F10" s="35"/>
      <c r="G10" s="35"/>
      <c r="H10" s="35"/>
      <c r="I10" s="35"/>
      <c r="J10" s="35"/>
      <c r="K10" s="35"/>
      <c r="L10" s="70"/>
      <c r="M10" s="35"/>
      <c r="N10" s="35"/>
      <c r="O10" s="35"/>
      <c r="P10" s="35"/>
    </row>
    <row r="11" spans="1:18" ht="15">
      <c r="A11" s="1"/>
      <c r="B11" s="1"/>
      <c r="C11" s="1"/>
      <c r="D11" s="1" t="s">
        <v>7</v>
      </c>
      <c r="E11" s="1"/>
      <c r="F11" s="35">
        <v>30606.5</v>
      </c>
      <c r="G11" s="35"/>
      <c r="H11" s="35">
        <f aca="true" t="shared" si="0" ref="H11:H16">+N11-F11</f>
        <v>-8030.5</v>
      </c>
      <c r="I11" s="35"/>
      <c r="J11" s="35">
        <f>8030.5-150</f>
        <v>7880.5</v>
      </c>
      <c r="K11" s="35"/>
      <c r="L11" s="70">
        <f aca="true" t="shared" si="1" ref="L11:L16">+F11+H11+J11</f>
        <v>30456.5</v>
      </c>
      <c r="M11" s="35"/>
      <c r="N11" s="35">
        <v>22576</v>
      </c>
      <c r="O11" s="35"/>
      <c r="P11" s="35">
        <f aca="true" t="shared" si="2" ref="P11:P16">+L11-N11</f>
        <v>7880.5</v>
      </c>
      <c r="R11" t="s">
        <v>156</v>
      </c>
    </row>
    <row r="12" spans="1:18" ht="15">
      <c r="A12" s="1"/>
      <c r="B12" s="1"/>
      <c r="C12" s="1"/>
      <c r="D12" s="1" t="s">
        <v>20</v>
      </c>
      <c r="E12" s="1"/>
      <c r="F12" s="35">
        <v>3065.52</v>
      </c>
      <c r="G12" s="35"/>
      <c r="H12" s="35">
        <f t="shared" si="0"/>
        <v>409.48</v>
      </c>
      <c r="I12" s="35"/>
      <c r="J12" s="35">
        <f>560-409.48</f>
        <v>150.51999999999998</v>
      </c>
      <c r="K12" s="35"/>
      <c r="L12" s="70">
        <f t="shared" si="1"/>
        <v>3625.52</v>
      </c>
      <c r="M12" s="35"/>
      <c r="N12" s="35">
        <v>3475</v>
      </c>
      <c r="O12" s="35"/>
      <c r="P12" s="35">
        <f t="shared" si="2"/>
        <v>150.51999999999998</v>
      </c>
      <c r="R12" t="s">
        <v>133</v>
      </c>
    </row>
    <row r="13" spans="1:18" ht="15">
      <c r="A13" s="1"/>
      <c r="B13" s="1"/>
      <c r="C13" s="1"/>
      <c r="D13" s="1" t="s">
        <v>5</v>
      </c>
      <c r="E13" s="1"/>
      <c r="F13" s="35">
        <v>4283.12</v>
      </c>
      <c r="G13" s="35"/>
      <c r="H13" s="74">
        <f t="shared" si="0"/>
        <v>-1963.12</v>
      </c>
      <c r="I13" s="35"/>
      <c r="J13" s="35">
        <v>1963.12</v>
      </c>
      <c r="K13" s="35"/>
      <c r="L13" s="70">
        <f t="shared" si="1"/>
        <v>4283.12</v>
      </c>
      <c r="M13" s="35"/>
      <c r="N13" s="35">
        <v>2320</v>
      </c>
      <c r="O13" s="35"/>
      <c r="P13" s="35">
        <f t="shared" si="2"/>
        <v>1963.12</v>
      </c>
      <c r="R13" s="77" t="s">
        <v>134</v>
      </c>
    </row>
    <row r="14" spans="1:18" ht="15">
      <c r="A14" s="1"/>
      <c r="B14" s="1"/>
      <c r="C14" s="1"/>
      <c r="D14" s="1" t="s">
        <v>6</v>
      </c>
      <c r="E14" s="1"/>
      <c r="F14" s="35">
        <v>2640.96</v>
      </c>
      <c r="G14" s="35"/>
      <c r="H14" s="35">
        <f t="shared" si="0"/>
        <v>-540.96</v>
      </c>
      <c r="I14" s="35"/>
      <c r="J14" s="35">
        <v>540.96</v>
      </c>
      <c r="K14" s="35"/>
      <c r="L14" s="70">
        <f t="shared" si="1"/>
        <v>2640.96</v>
      </c>
      <c r="M14" s="35"/>
      <c r="N14" s="35">
        <v>2100</v>
      </c>
      <c r="O14" s="35"/>
      <c r="P14" s="35">
        <f t="shared" si="2"/>
        <v>540.96</v>
      </c>
      <c r="R14" s="77" t="s">
        <v>134</v>
      </c>
    </row>
    <row r="15" spans="1:18" ht="15">
      <c r="A15" s="1"/>
      <c r="B15" s="1"/>
      <c r="C15" s="1"/>
      <c r="D15" s="1" t="s">
        <v>8</v>
      </c>
      <c r="E15" s="1"/>
      <c r="F15" s="35">
        <v>655.3</v>
      </c>
      <c r="G15" s="35"/>
      <c r="H15" s="35">
        <f t="shared" si="0"/>
        <v>392.70000000000005</v>
      </c>
      <c r="I15" s="35"/>
      <c r="J15" s="35">
        <f>-392.7-3.25</f>
        <v>-395.95</v>
      </c>
      <c r="K15" s="35"/>
      <c r="L15" s="70">
        <f t="shared" si="1"/>
        <v>652.05</v>
      </c>
      <c r="M15" s="35"/>
      <c r="N15" s="35">
        <v>1048</v>
      </c>
      <c r="O15" s="35"/>
      <c r="P15" s="35">
        <f t="shared" si="2"/>
        <v>-395.95000000000005</v>
      </c>
      <c r="R15" t="s">
        <v>135</v>
      </c>
    </row>
    <row r="16" spans="1:18" ht="15">
      <c r="A16" s="1"/>
      <c r="B16" s="1"/>
      <c r="C16" s="1"/>
      <c r="D16" s="1" t="s">
        <v>118</v>
      </c>
      <c r="E16" s="1"/>
      <c r="F16" s="35">
        <v>150</v>
      </c>
      <c r="G16" s="35"/>
      <c r="H16" s="35">
        <f t="shared" si="0"/>
        <v>-150</v>
      </c>
      <c r="I16" s="35"/>
      <c r="J16" s="35">
        <v>150</v>
      </c>
      <c r="K16" s="35"/>
      <c r="L16" s="70">
        <f t="shared" si="1"/>
        <v>150</v>
      </c>
      <c r="M16" s="35"/>
      <c r="N16" s="35">
        <v>0</v>
      </c>
      <c r="O16" s="35"/>
      <c r="P16" s="35">
        <f t="shared" si="2"/>
        <v>150</v>
      </c>
      <c r="R16" s="77" t="s">
        <v>134</v>
      </c>
    </row>
    <row r="17" spans="1:16" ht="15">
      <c r="A17" s="1"/>
      <c r="B17" s="1"/>
      <c r="C17" s="1"/>
      <c r="D17" s="1" t="s">
        <v>1</v>
      </c>
      <c r="E17" s="1"/>
      <c r="F17" s="35"/>
      <c r="G17" s="35"/>
      <c r="H17" s="35"/>
      <c r="I17" s="35"/>
      <c r="J17" s="35"/>
      <c r="K17" s="35"/>
      <c r="L17" s="70"/>
      <c r="M17" s="35"/>
      <c r="N17" s="35"/>
      <c r="O17" s="35"/>
      <c r="P17" s="35"/>
    </row>
    <row r="18" spans="1:18" ht="15">
      <c r="A18" s="1"/>
      <c r="B18" s="1"/>
      <c r="C18" s="1"/>
      <c r="D18" s="1"/>
      <c r="E18" s="1" t="s">
        <v>3</v>
      </c>
      <c r="F18" s="35">
        <v>23720</v>
      </c>
      <c r="G18" s="35"/>
      <c r="H18" s="35">
        <f>+N18-F18</f>
        <v>-5910</v>
      </c>
      <c r="I18" s="35"/>
      <c r="J18" s="35">
        <v>5910</v>
      </c>
      <c r="K18" s="35"/>
      <c r="L18" s="70">
        <f>+F18+H18+J18</f>
        <v>23720</v>
      </c>
      <c r="M18" s="35"/>
      <c r="N18" s="35">
        <v>17810</v>
      </c>
      <c r="O18" s="35"/>
      <c r="P18" s="35">
        <f>+L18-N18</f>
        <v>5910</v>
      </c>
      <c r="R18" s="77" t="s">
        <v>134</v>
      </c>
    </row>
    <row r="19" spans="1:18" ht="15">
      <c r="A19" s="1"/>
      <c r="B19" s="1"/>
      <c r="C19" s="1"/>
      <c r="D19" s="1"/>
      <c r="E19" s="1" t="s">
        <v>2</v>
      </c>
      <c r="F19" s="37">
        <v>-22302.41</v>
      </c>
      <c r="G19" s="35"/>
      <c r="H19" s="37">
        <f>+N19-F19</f>
        <v>4566.41</v>
      </c>
      <c r="I19" s="35"/>
      <c r="J19" s="37">
        <v>-4566.41</v>
      </c>
      <c r="K19" s="35"/>
      <c r="L19" s="71">
        <f>+F19+H19+J19</f>
        <v>-22302.41</v>
      </c>
      <c r="M19" s="35"/>
      <c r="N19" s="37">
        <v>-17736</v>
      </c>
      <c r="O19" s="35"/>
      <c r="P19" s="37">
        <f>+L19-N19</f>
        <v>-4566.41</v>
      </c>
      <c r="R19" s="77" t="s">
        <v>134</v>
      </c>
    </row>
    <row r="20" spans="1:18" ht="15">
      <c r="A20" s="1"/>
      <c r="B20" s="1"/>
      <c r="C20" s="1"/>
      <c r="D20" s="1" t="s">
        <v>4</v>
      </c>
      <c r="E20" s="1"/>
      <c r="F20" s="35">
        <f>ROUND(SUM(F17:F19),5)</f>
        <v>1417.59</v>
      </c>
      <c r="G20" s="35"/>
      <c r="H20" s="35">
        <f>ROUND(SUM(H17:H19),5)</f>
        <v>-1343.59</v>
      </c>
      <c r="I20" s="35"/>
      <c r="J20" s="35">
        <f>ROUND(SUM(J17:J19),5)</f>
        <v>1343.59</v>
      </c>
      <c r="K20" s="35"/>
      <c r="L20" s="70">
        <f>ROUND(SUM(L17:L19),5)</f>
        <v>1417.59</v>
      </c>
      <c r="M20" s="35"/>
      <c r="N20" s="35">
        <f>ROUND(SUM(N17:N19),5)</f>
        <v>74</v>
      </c>
      <c r="O20" s="35"/>
      <c r="P20" s="35">
        <f>ROUND(SUM(P17:P19),5)</f>
        <v>1343.59</v>
      </c>
      <c r="R20" s="77" t="s">
        <v>134</v>
      </c>
    </row>
    <row r="21" spans="1:16" ht="15">
      <c r="A21" s="1"/>
      <c r="B21" s="1"/>
      <c r="C21" s="1"/>
      <c r="D21" s="1" t="s">
        <v>21</v>
      </c>
      <c r="E21" s="1"/>
      <c r="F21" s="35"/>
      <c r="G21" s="35"/>
      <c r="H21" s="35"/>
      <c r="I21" s="35"/>
      <c r="J21" s="35"/>
      <c r="K21" s="35"/>
      <c r="L21" s="70"/>
      <c r="M21" s="35"/>
      <c r="N21" s="35"/>
      <c r="O21" s="35"/>
      <c r="P21" s="35"/>
    </row>
    <row r="22" spans="1:18" s="15" customFormat="1" ht="15">
      <c r="A22" s="14"/>
      <c r="B22" s="14"/>
      <c r="C22" s="14"/>
      <c r="D22" s="14"/>
      <c r="E22" s="14" t="s">
        <v>25</v>
      </c>
      <c r="F22" s="36">
        <v>8085.96</v>
      </c>
      <c r="G22" s="36"/>
      <c r="H22" s="36">
        <f>+N22-F22</f>
        <v>914.04</v>
      </c>
      <c r="I22" s="36"/>
      <c r="J22" s="36">
        <v>-914.04</v>
      </c>
      <c r="K22" s="36"/>
      <c r="L22" s="70">
        <f>+F22+H22+J22</f>
        <v>8085.96</v>
      </c>
      <c r="M22" s="36"/>
      <c r="N22" s="36">
        <v>9000</v>
      </c>
      <c r="O22" s="36"/>
      <c r="P22" s="36">
        <f>+L22-N22</f>
        <v>-914.04</v>
      </c>
      <c r="R22" s="77" t="s">
        <v>134</v>
      </c>
    </row>
    <row r="23" spans="1:18" ht="15">
      <c r="A23" s="1"/>
      <c r="B23" s="1"/>
      <c r="C23" s="1"/>
      <c r="D23" s="1"/>
      <c r="E23" s="1" t="s">
        <v>22</v>
      </c>
      <c r="F23" s="35">
        <v>0</v>
      </c>
      <c r="G23" s="35"/>
      <c r="H23" s="35">
        <f>+N23-F23</f>
        <v>-250</v>
      </c>
      <c r="I23" s="35"/>
      <c r="J23" s="35"/>
      <c r="K23" s="35"/>
      <c r="L23" s="70">
        <f>+F23+H23+J23</f>
        <v>-250</v>
      </c>
      <c r="M23" s="35"/>
      <c r="N23" s="35">
        <v>-250</v>
      </c>
      <c r="O23" s="35"/>
      <c r="P23" s="35">
        <f>+L23-N23</f>
        <v>0</v>
      </c>
      <c r="R23" s="76" t="s">
        <v>136</v>
      </c>
    </row>
    <row r="24" spans="1:18" ht="15">
      <c r="A24" s="1"/>
      <c r="B24" s="1"/>
      <c r="C24" s="1"/>
      <c r="D24" s="1"/>
      <c r="E24" s="1" t="s">
        <v>23</v>
      </c>
      <c r="F24" s="35">
        <v>0</v>
      </c>
      <c r="G24" s="35"/>
      <c r="H24" s="35">
        <f>+N24-F24</f>
        <v>-650</v>
      </c>
      <c r="I24" s="35"/>
      <c r="J24" s="35"/>
      <c r="K24" s="35"/>
      <c r="L24" s="70">
        <f>+F24+H24+J24</f>
        <v>-650</v>
      </c>
      <c r="M24" s="35"/>
      <c r="N24" s="35">
        <v>-650</v>
      </c>
      <c r="O24" s="35"/>
      <c r="P24" s="35">
        <f>+L24-N24</f>
        <v>0</v>
      </c>
      <c r="R24" s="76" t="s">
        <v>137</v>
      </c>
    </row>
    <row r="25" spans="1:18" ht="15">
      <c r="A25" s="1"/>
      <c r="B25" s="1"/>
      <c r="C25" s="1"/>
      <c r="D25" s="1"/>
      <c r="E25" s="1" t="s">
        <v>24</v>
      </c>
      <c r="F25" s="37">
        <v>-2859.55</v>
      </c>
      <c r="G25" s="35"/>
      <c r="H25" s="37">
        <f>+N25-F25</f>
        <v>-5240.45</v>
      </c>
      <c r="I25" s="35"/>
      <c r="J25" s="37">
        <v>1100</v>
      </c>
      <c r="K25" s="35"/>
      <c r="L25" s="71">
        <f>+F25+H25+J25</f>
        <v>-7000</v>
      </c>
      <c r="M25" s="35"/>
      <c r="N25" s="37">
        <v>-8100</v>
      </c>
      <c r="O25" s="35"/>
      <c r="P25" s="37">
        <f>+L25-N25</f>
        <v>1100</v>
      </c>
      <c r="R25" s="76" t="s">
        <v>138</v>
      </c>
    </row>
    <row r="26" spans="1:16" ht="15">
      <c r="A26" s="1"/>
      <c r="B26" s="1"/>
      <c r="C26" s="1"/>
      <c r="D26" s="1" t="s">
        <v>26</v>
      </c>
      <c r="E26" s="1"/>
      <c r="F26" s="35">
        <f>ROUND(SUM(F21:F25),5)</f>
        <v>5226.41</v>
      </c>
      <c r="G26" s="35"/>
      <c r="H26" s="35">
        <f>ROUND(SUM(H21:H25),5)</f>
        <v>-5226.41</v>
      </c>
      <c r="I26" s="35"/>
      <c r="J26" s="35">
        <f>ROUND(SUM(J21:J25),5)</f>
        <v>185.96</v>
      </c>
      <c r="K26" s="35"/>
      <c r="L26" s="70">
        <f>ROUND(SUM(L21:L25),5)</f>
        <v>185.96</v>
      </c>
      <c r="M26" s="35"/>
      <c r="N26" s="35">
        <f>ROUND(SUM(N21:N25),5)</f>
        <v>0</v>
      </c>
      <c r="O26" s="35"/>
      <c r="P26" s="35">
        <f>ROUND(SUM(P21:P25),5)</f>
        <v>185.96</v>
      </c>
    </row>
    <row r="27" spans="1:16" ht="15">
      <c r="A27" s="1"/>
      <c r="B27" s="1"/>
      <c r="C27" s="1"/>
      <c r="D27" s="1" t="s">
        <v>9</v>
      </c>
      <c r="E27" s="1"/>
      <c r="F27" s="35"/>
      <c r="G27" s="35"/>
      <c r="H27" s="35"/>
      <c r="I27" s="35"/>
      <c r="J27" s="35"/>
      <c r="K27" s="35"/>
      <c r="L27" s="70"/>
      <c r="M27" s="35"/>
      <c r="N27" s="35"/>
      <c r="O27" s="35"/>
      <c r="P27" s="35"/>
    </row>
    <row r="28" spans="1:18" ht="15">
      <c r="A28" s="1"/>
      <c r="B28" s="1"/>
      <c r="C28" s="1"/>
      <c r="D28" s="1"/>
      <c r="E28" s="1" t="s">
        <v>12</v>
      </c>
      <c r="F28" s="35">
        <v>9735.25</v>
      </c>
      <c r="G28" s="35"/>
      <c r="H28" s="35">
        <f>+N28-F28</f>
        <v>-3360.25</v>
      </c>
      <c r="I28" s="35"/>
      <c r="J28" s="35">
        <v>3360.25</v>
      </c>
      <c r="K28" s="35"/>
      <c r="L28" s="70">
        <f>+F28+H28+J28</f>
        <v>9735.25</v>
      </c>
      <c r="M28" s="35"/>
      <c r="N28" s="35">
        <f>6750-375</f>
        <v>6375</v>
      </c>
      <c r="O28" s="35"/>
      <c r="P28" s="35">
        <f>+L28-N28</f>
        <v>3360.25</v>
      </c>
      <c r="R28" s="77" t="s">
        <v>134</v>
      </c>
    </row>
    <row r="29" spans="1:18" ht="15">
      <c r="A29" s="1"/>
      <c r="B29" s="1"/>
      <c r="C29" s="1"/>
      <c r="D29" s="1"/>
      <c r="E29" s="1" t="s">
        <v>123</v>
      </c>
      <c r="F29" s="35">
        <v>395.6</v>
      </c>
      <c r="G29" s="35"/>
      <c r="H29" s="35">
        <f>+N29-F29</f>
        <v>-20.600000000000023</v>
      </c>
      <c r="I29" s="35"/>
      <c r="J29" s="35">
        <v>20.6</v>
      </c>
      <c r="K29" s="35"/>
      <c r="L29" s="70">
        <f>+F29+H29+J29</f>
        <v>395.6</v>
      </c>
      <c r="M29" s="35"/>
      <c r="N29" s="35">
        <v>375</v>
      </c>
      <c r="O29" s="35"/>
      <c r="P29" s="35">
        <f>+L29-N29</f>
        <v>20.600000000000023</v>
      </c>
      <c r="R29" t="s">
        <v>139</v>
      </c>
    </row>
    <row r="30" spans="1:18" ht="15">
      <c r="A30" s="1"/>
      <c r="B30" s="1"/>
      <c r="C30" s="1"/>
      <c r="D30" s="1"/>
      <c r="E30" s="1" t="s">
        <v>121</v>
      </c>
      <c r="F30" s="35">
        <v>-154.83</v>
      </c>
      <c r="G30" s="35"/>
      <c r="H30" s="35">
        <f>+N30-F30</f>
        <v>-220.17</v>
      </c>
      <c r="I30" s="35"/>
      <c r="J30" s="35"/>
      <c r="K30" s="35"/>
      <c r="L30" s="70">
        <f>+F30+H30+J30</f>
        <v>-375</v>
      </c>
      <c r="M30" s="35"/>
      <c r="N30" s="35">
        <v>-375</v>
      </c>
      <c r="O30" s="35"/>
      <c r="P30" s="35">
        <f>+L30-N30</f>
        <v>0</v>
      </c>
      <c r="R30" t="s">
        <v>140</v>
      </c>
    </row>
    <row r="31" spans="1:18" ht="15">
      <c r="A31" s="1"/>
      <c r="B31" s="1"/>
      <c r="C31" s="1"/>
      <c r="D31" s="1"/>
      <c r="E31" s="1" t="s">
        <v>11</v>
      </c>
      <c r="F31" s="35">
        <v>-3231.92</v>
      </c>
      <c r="G31" s="35"/>
      <c r="H31" s="35">
        <f>+N31-F31</f>
        <v>856.9200000000001</v>
      </c>
      <c r="I31" s="35"/>
      <c r="J31" s="35">
        <v>-856.92</v>
      </c>
      <c r="K31" s="35"/>
      <c r="L31" s="70">
        <f>+F31+H31+J31</f>
        <v>-3231.92</v>
      </c>
      <c r="M31" s="35"/>
      <c r="N31" s="35">
        <v>-2375</v>
      </c>
      <c r="O31" s="35"/>
      <c r="P31" s="35">
        <f>+L31-N31</f>
        <v>-856.9200000000001</v>
      </c>
      <c r="R31" s="77" t="s">
        <v>134</v>
      </c>
    </row>
    <row r="32" spans="1:18" ht="15">
      <c r="A32" s="1"/>
      <c r="B32" s="1"/>
      <c r="C32" s="1"/>
      <c r="D32" s="1"/>
      <c r="E32" s="1" t="s">
        <v>13</v>
      </c>
      <c r="F32" s="37">
        <v>0</v>
      </c>
      <c r="G32" s="35"/>
      <c r="H32" s="37">
        <f>+N32-F32</f>
        <v>-4000</v>
      </c>
      <c r="I32" s="35"/>
      <c r="J32" s="37">
        <v>-2400</v>
      </c>
      <c r="K32" s="35"/>
      <c r="L32" s="71">
        <f>+F32+H32+J32</f>
        <v>-6400</v>
      </c>
      <c r="M32" s="35"/>
      <c r="N32" s="37">
        <v>-4000</v>
      </c>
      <c r="O32" s="35"/>
      <c r="P32" s="37">
        <f>+L32-N32</f>
        <v>-2400</v>
      </c>
      <c r="R32" t="s">
        <v>141</v>
      </c>
    </row>
    <row r="33" spans="1:16" ht="15">
      <c r="A33" s="1"/>
      <c r="B33" s="1"/>
      <c r="C33" s="1"/>
      <c r="D33" s="1" t="s">
        <v>14</v>
      </c>
      <c r="E33" s="1"/>
      <c r="F33" s="35">
        <f>ROUND(SUM(F27:F32),5)</f>
        <v>6744.1</v>
      </c>
      <c r="G33" s="35"/>
      <c r="H33" s="35">
        <f>ROUND(SUM(H27:H32),5)</f>
        <v>-6744.1</v>
      </c>
      <c r="I33" s="35"/>
      <c r="J33" s="35">
        <f>ROUND(SUM(J27:J32),5)</f>
        <v>123.93</v>
      </c>
      <c r="K33" s="35"/>
      <c r="L33" s="70">
        <f>ROUND(SUM(L27:L32),5)</f>
        <v>123.93</v>
      </c>
      <c r="M33" s="35"/>
      <c r="N33" s="35">
        <f>ROUND(SUM(N27:N32),5)</f>
        <v>0</v>
      </c>
      <c r="O33" s="35"/>
      <c r="P33" s="35">
        <f>ROUND(SUM(P27:P32),5)</f>
        <v>123.93</v>
      </c>
    </row>
    <row r="34" spans="1:16" ht="15">
      <c r="A34" s="1"/>
      <c r="B34" s="1"/>
      <c r="C34" s="1"/>
      <c r="D34" s="1" t="s">
        <v>15</v>
      </c>
      <c r="E34" s="1"/>
      <c r="F34" s="35"/>
      <c r="G34" s="35"/>
      <c r="H34" s="35"/>
      <c r="I34" s="35"/>
      <c r="J34" s="35"/>
      <c r="K34" s="35"/>
      <c r="L34" s="70"/>
      <c r="M34" s="35"/>
      <c r="N34" s="35"/>
      <c r="O34" s="35"/>
      <c r="P34" s="35"/>
    </row>
    <row r="35" spans="1:18" ht="15">
      <c r="A35" s="1"/>
      <c r="B35" s="1"/>
      <c r="C35" s="1"/>
      <c r="D35" s="1"/>
      <c r="E35" s="1" t="s">
        <v>17</v>
      </c>
      <c r="F35" s="35">
        <v>1665.49</v>
      </c>
      <c r="G35" s="35"/>
      <c r="H35" s="35">
        <f>+N35-F35</f>
        <v>834.51</v>
      </c>
      <c r="I35" s="35"/>
      <c r="J35" s="35">
        <v>-700</v>
      </c>
      <c r="K35" s="35"/>
      <c r="L35" s="70">
        <f>+F35+H35+J35</f>
        <v>1800</v>
      </c>
      <c r="M35" s="35"/>
      <c r="N35" s="35">
        <v>2500</v>
      </c>
      <c r="O35" s="35"/>
      <c r="P35" s="35">
        <f>+L35-N35</f>
        <v>-700</v>
      </c>
      <c r="R35" t="s">
        <v>142</v>
      </c>
    </row>
    <row r="36" spans="1:18" ht="15">
      <c r="A36" s="1"/>
      <c r="B36" s="1"/>
      <c r="C36" s="1"/>
      <c r="D36" s="1"/>
      <c r="E36" s="1" t="s">
        <v>16</v>
      </c>
      <c r="F36" s="35">
        <v>-1137.9</v>
      </c>
      <c r="G36" s="35"/>
      <c r="H36" s="35">
        <f>+N36-F36</f>
        <v>-762.0999999999999</v>
      </c>
      <c r="I36" s="35"/>
      <c r="J36" s="35">
        <v>600</v>
      </c>
      <c r="K36" s="35"/>
      <c r="L36" s="70">
        <f>+F36+H36+J36</f>
        <v>-1300</v>
      </c>
      <c r="M36" s="35"/>
      <c r="N36" s="35">
        <v>-1900</v>
      </c>
      <c r="O36" s="35"/>
      <c r="P36" s="35">
        <f>+L36-N36</f>
        <v>600</v>
      </c>
      <c r="R36" t="s">
        <v>143</v>
      </c>
    </row>
    <row r="37" spans="1:18" ht="15">
      <c r="A37" s="1"/>
      <c r="B37" s="1"/>
      <c r="C37" s="1"/>
      <c r="D37" s="1"/>
      <c r="E37" s="1" t="s">
        <v>18</v>
      </c>
      <c r="F37" s="37">
        <v>0</v>
      </c>
      <c r="G37" s="35"/>
      <c r="H37" s="37">
        <f>+N37-F37</f>
        <v>-600</v>
      </c>
      <c r="I37" s="35"/>
      <c r="J37" s="37">
        <v>100</v>
      </c>
      <c r="K37" s="35"/>
      <c r="L37" s="71">
        <f>+F37+H37+J37</f>
        <v>-500</v>
      </c>
      <c r="M37" s="35"/>
      <c r="N37" s="37">
        <v>-600</v>
      </c>
      <c r="O37" s="35"/>
      <c r="P37" s="37">
        <f>+L37-N37</f>
        <v>100</v>
      </c>
      <c r="R37" t="s">
        <v>144</v>
      </c>
    </row>
    <row r="38" spans="1:16" ht="15">
      <c r="A38" s="1"/>
      <c r="B38" s="1"/>
      <c r="C38" s="1"/>
      <c r="D38" s="1" t="s">
        <v>19</v>
      </c>
      <c r="E38" s="1"/>
      <c r="F38" s="35">
        <f>ROUND(SUM(F34:F37),5)</f>
        <v>527.59</v>
      </c>
      <c r="G38" s="35"/>
      <c r="H38" s="35">
        <f>ROUND(SUM(H34:H37),5)</f>
        <v>-527.59</v>
      </c>
      <c r="I38" s="35"/>
      <c r="J38" s="35">
        <f>ROUND(SUM(J34:J37),5)</f>
        <v>0</v>
      </c>
      <c r="K38" s="35"/>
      <c r="L38" s="70">
        <f>ROUND(SUM(L34:L37),5)</f>
        <v>0</v>
      </c>
      <c r="M38" s="35"/>
      <c r="N38" s="35">
        <f>ROUND(SUM(N34:N37),5)</f>
        <v>0</v>
      </c>
      <c r="O38" s="35"/>
      <c r="P38" s="35">
        <f>ROUND(SUM(P34:P37),5)</f>
        <v>0</v>
      </c>
    </row>
    <row r="39" spans="1:16" ht="15">
      <c r="A39" s="1"/>
      <c r="B39" s="1"/>
      <c r="C39" s="1"/>
      <c r="D39" s="1" t="s">
        <v>27</v>
      </c>
      <c r="E39" s="1"/>
      <c r="F39" s="35"/>
      <c r="G39" s="35"/>
      <c r="H39" s="35"/>
      <c r="I39" s="35"/>
      <c r="J39" s="35"/>
      <c r="K39" s="35"/>
      <c r="L39" s="70"/>
      <c r="M39" s="35"/>
      <c r="N39" s="35"/>
      <c r="O39" s="35"/>
      <c r="P39" s="35"/>
    </row>
    <row r="40" spans="1:18" ht="15">
      <c r="A40" s="1"/>
      <c r="B40" s="1"/>
      <c r="C40" s="1"/>
      <c r="D40" s="1"/>
      <c r="E40" s="1" t="s">
        <v>29</v>
      </c>
      <c r="F40" s="35">
        <v>6418</v>
      </c>
      <c r="G40" s="35"/>
      <c r="H40" s="35">
        <f>+N40-F40</f>
        <v>-1418</v>
      </c>
      <c r="I40" s="35"/>
      <c r="J40" s="35">
        <v>1418</v>
      </c>
      <c r="K40" s="35"/>
      <c r="L40" s="70">
        <f>+F40+H40+J40</f>
        <v>6418</v>
      </c>
      <c r="M40" s="35"/>
      <c r="N40" s="35">
        <v>5000</v>
      </c>
      <c r="O40" s="35"/>
      <c r="P40" s="35">
        <f>+L40-N40</f>
        <v>1418</v>
      </c>
      <c r="R40" t="s">
        <v>145</v>
      </c>
    </row>
    <row r="41" spans="1:18" ht="15">
      <c r="A41" s="1"/>
      <c r="B41" s="1"/>
      <c r="C41" s="1"/>
      <c r="D41" s="1"/>
      <c r="E41" s="1" t="s">
        <v>28</v>
      </c>
      <c r="F41" s="37">
        <v>-6127.39</v>
      </c>
      <c r="G41" s="35"/>
      <c r="H41" s="37">
        <f>+N41-F41</f>
        <v>552.3900000000003</v>
      </c>
      <c r="I41" s="35"/>
      <c r="J41" s="37">
        <v>-843</v>
      </c>
      <c r="K41" s="35"/>
      <c r="L41" s="71">
        <f>+F41+H41+J41</f>
        <v>-6418</v>
      </c>
      <c r="M41" s="35"/>
      <c r="N41" s="37">
        <v>-5575</v>
      </c>
      <c r="O41" s="35"/>
      <c r="P41" s="37">
        <f>+L41-N41</f>
        <v>-843</v>
      </c>
      <c r="R41" t="s">
        <v>145</v>
      </c>
    </row>
    <row r="42" spans="1:16" ht="15">
      <c r="A42" s="1"/>
      <c r="B42" s="1"/>
      <c r="C42" s="1"/>
      <c r="D42" s="1" t="s">
        <v>30</v>
      </c>
      <c r="E42" s="1"/>
      <c r="F42" s="37">
        <f>ROUND(SUM(F39:F41),5)</f>
        <v>290.61</v>
      </c>
      <c r="G42" s="35"/>
      <c r="H42" s="37">
        <f>ROUND(SUM(H39:H41),5)</f>
        <v>-865.61</v>
      </c>
      <c r="I42" s="35"/>
      <c r="J42" s="37">
        <f>ROUND(SUM(J39:J41),5)</f>
        <v>575</v>
      </c>
      <c r="K42" s="35"/>
      <c r="L42" s="71">
        <f>ROUND(SUM(L39:L41),5)</f>
        <v>0</v>
      </c>
      <c r="M42" s="35"/>
      <c r="N42" s="37">
        <f>ROUND(SUM(N39:N41),5)</f>
        <v>-575</v>
      </c>
      <c r="O42" s="35"/>
      <c r="P42" s="37">
        <f>ROUND(SUM(P39:P41),5)</f>
        <v>575</v>
      </c>
    </row>
    <row r="43" spans="1:16" s="6" customFormat="1" ht="22.5" customHeight="1">
      <c r="A43" s="16"/>
      <c r="B43" s="16"/>
      <c r="C43" s="16" t="s">
        <v>105</v>
      </c>
      <c r="D43" s="16"/>
      <c r="E43" s="16"/>
      <c r="F43" s="38">
        <f>SUM(F11:F16)+F26+F20+F33+F38+F42</f>
        <v>55607.69999999999</v>
      </c>
      <c r="G43" s="38"/>
      <c r="H43" s="38">
        <f>SUM(H11:H16)+H26+H20+H33+H38+H42</f>
        <v>-24589.7</v>
      </c>
      <c r="I43" s="38"/>
      <c r="J43" s="38">
        <f>SUM(J11:J16)+J26+J20+J33+J38+J42</f>
        <v>12517.629999999997</v>
      </c>
      <c r="K43" s="38"/>
      <c r="L43" s="72">
        <f>SUM(L11:L16)+L26+L20+L33+L38+L42</f>
        <v>43535.63</v>
      </c>
      <c r="M43" s="38"/>
      <c r="N43" s="38">
        <f>SUM(N11:N16)+N26+N20+N33+N38+N42</f>
        <v>31018</v>
      </c>
      <c r="O43" s="38"/>
      <c r="P43" s="38">
        <f>SUM(P11:P16)+P26+P20+P33+P38+P42</f>
        <v>12517.629999999997</v>
      </c>
    </row>
    <row r="44" spans="1:16" ht="22.5" customHeight="1">
      <c r="A44" s="1"/>
      <c r="B44" s="1" t="s">
        <v>106</v>
      </c>
      <c r="D44" s="1"/>
      <c r="E44" s="1"/>
      <c r="F44" s="35"/>
      <c r="G44" s="35"/>
      <c r="H44" s="35"/>
      <c r="I44" s="35"/>
      <c r="J44" s="35"/>
      <c r="K44" s="35"/>
      <c r="L44" s="70"/>
      <c r="M44" s="35"/>
      <c r="N44" s="35"/>
      <c r="O44" s="35"/>
      <c r="P44" s="35"/>
    </row>
    <row r="45" spans="1:18" ht="15">
      <c r="A45" s="1"/>
      <c r="B45" s="1"/>
      <c r="C45" s="1"/>
      <c r="D45" s="1" t="s">
        <v>33</v>
      </c>
      <c r="E45" s="1"/>
      <c r="F45" s="35">
        <v>9440</v>
      </c>
      <c r="G45" s="35"/>
      <c r="H45" s="35">
        <f aca="true" t="shared" si="3" ref="H45:H66">+N45-F45</f>
        <v>760</v>
      </c>
      <c r="I45" s="35"/>
      <c r="J45" s="35">
        <v>-760</v>
      </c>
      <c r="K45" s="35"/>
      <c r="L45" s="70">
        <f aca="true" t="shared" si="4" ref="L45:L66">+F45+H45+J45</f>
        <v>9440</v>
      </c>
      <c r="M45" s="35"/>
      <c r="N45" s="35">
        <v>10200</v>
      </c>
      <c r="O45" s="35"/>
      <c r="P45" s="35">
        <f aca="true" t="shared" si="5" ref="P45:P66">+L45-N45</f>
        <v>-760</v>
      </c>
      <c r="R45" s="77" t="s">
        <v>134</v>
      </c>
    </row>
    <row r="46" spans="1:18" ht="15">
      <c r="A46" s="1"/>
      <c r="B46" s="1"/>
      <c r="C46" s="1"/>
      <c r="D46" s="1" t="s">
        <v>50</v>
      </c>
      <c r="E46" s="1"/>
      <c r="F46" s="35">
        <v>3671.55</v>
      </c>
      <c r="G46" s="35"/>
      <c r="H46" s="35">
        <f t="shared" si="3"/>
        <v>328.4499999999998</v>
      </c>
      <c r="I46" s="35"/>
      <c r="J46" s="35">
        <v>-328.45</v>
      </c>
      <c r="K46" s="35"/>
      <c r="L46" s="70">
        <f t="shared" si="4"/>
        <v>3671.55</v>
      </c>
      <c r="M46" s="35"/>
      <c r="N46" s="35">
        <v>4000</v>
      </c>
      <c r="O46" s="35"/>
      <c r="P46" s="35">
        <f t="shared" si="5"/>
        <v>-328.4499999999998</v>
      </c>
      <c r="R46" s="77" t="s">
        <v>146</v>
      </c>
    </row>
    <row r="47" spans="1:18" ht="15">
      <c r="A47" s="1"/>
      <c r="B47" s="1"/>
      <c r="C47" s="1"/>
      <c r="D47" s="1" t="s">
        <v>117</v>
      </c>
      <c r="E47" s="1"/>
      <c r="F47" s="35">
        <v>542.85</v>
      </c>
      <c r="G47" s="35"/>
      <c r="H47" s="74">
        <f t="shared" si="3"/>
        <v>1857.15</v>
      </c>
      <c r="I47" s="35"/>
      <c r="J47" s="74"/>
      <c r="K47" s="35"/>
      <c r="L47" s="70">
        <f t="shared" si="4"/>
        <v>2400</v>
      </c>
      <c r="M47" s="35"/>
      <c r="N47" s="35">
        <v>2400</v>
      </c>
      <c r="O47" s="35"/>
      <c r="P47" s="35">
        <f t="shared" si="5"/>
        <v>0</v>
      </c>
      <c r="R47" t="s">
        <v>147</v>
      </c>
    </row>
    <row r="48" spans="1:18" ht="15">
      <c r="A48" s="1"/>
      <c r="B48" s="1"/>
      <c r="C48" s="1"/>
      <c r="D48" s="1" t="s">
        <v>40</v>
      </c>
      <c r="E48" s="1"/>
      <c r="F48" s="35">
        <v>552.12</v>
      </c>
      <c r="G48" s="35"/>
      <c r="H48" s="35">
        <f t="shared" si="3"/>
        <v>1747.88</v>
      </c>
      <c r="I48" s="35"/>
      <c r="J48" s="74">
        <v>328.45</v>
      </c>
      <c r="K48" s="35"/>
      <c r="L48" s="70">
        <f t="shared" si="4"/>
        <v>2628.45</v>
      </c>
      <c r="M48" s="35"/>
      <c r="N48" s="35">
        <v>2300</v>
      </c>
      <c r="O48" s="35"/>
      <c r="P48" s="35">
        <f t="shared" si="5"/>
        <v>328.4499999999998</v>
      </c>
      <c r="R48" t="s">
        <v>148</v>
      </c>
    </row>
    <row r="49" spans="1:18" ht="15">
      <c r="A49" s="1"/>
      <c r="B49" s="1"/>
      <c r="C49" s="1"/>
      <c r="D49" s="1" t="s">
        <v>45</v>
      </c>
      <c r="E49" s="1"/>
      <c r="F49" s="35">
        <v>878.13</v>
      </c>
      <c r="G49" s="35"/>
      <c r="H49" s="35">
        <f t="shared" si="3"/>
        <v>1121.87</v>
      </c>
      <c r="I49" s="35"/>
      <c r="J49" s="74"/>
      <c r="K49" s="35"/>
      <c r="L49" s="70">
        <f t="shared" si="4"/>
        <v>2000</v>
      </c>
      <c r="M49" s="35"/>
      <c r="N49" s="35">
        <v>2000</v>
      </c>
      <c r="O49" s="35"/>
      <c r="P49" s="35">
        <f t="shared" si="5"/>
        <v>0</v>
      </c>
      <c r="R49" t="s">
        <v>149</v>
      </c>
    </row>
    <row r="50" spans="1:18" ht="15">
      <c r="A50" s="1"/>
      <c r="B50" s="1"/>
      <c r="C50" s="1"/>
      <c r="D50" s="1" t="s">
        <v>49</v>
      </c>
      <c r="E50" s="1"/>
      <c r="F50" s="35">
        <v>360.67</v>
      </c>
      <c r="G50" s="35"/>
      <c r="H50" s="35">
        <f t="shared" si="3"/>
        <v>1139.33</v>
      </c>
      <c r="I50" s="35"/>
      <c r="J50" s="74"/>
      <c r="K50" s="35"/>
      <c r="L50" s="70">
        <f t="shared" si="4"/>
        <v>1500</v>
      </c>
      <c r="M50" s="35"/>
      <c r="N50" s="35">
        <v>1500</v>
      </c>
      <c r="O50" s="35"/>
      <c r="P50" s="35">
        <f t="shared" si="5"/>
        <v>0</v>
      </c>
      <c r="R50" t="s">
        <v>150</v>
      </c>
    </row>
    <row r="51" spans="1:18" ht="15">
      <c r="A51" s="1"/>
      <c r="B51" s="1"/>
      <c r="C51" s="1"/>
      <c r="D51" s="1" t="s">
        <v>48</v>
      </c>
      <c r="E51" s="1"/>
      <c r="F51" s="35">
        <v>0</v>
      </c>
      <c r="G51" s="35"/>
      <c r="H51" s="35">
        <f t="shared" si="3"/>
        <v>1100</v>
      </c>
      <c r="I51" s="35"/>
      <c r="J51" s="35">
        <v>-1100</v>
      </c>
      <c r="K51" s="35"/>
      <c r="L51" s="70">
        <f t="shared" si="4"/>
        <v>0</v>
      </c>
      <c r="M51" s="35"/>
      <c r="N51" s="35">
        <v>1100</v>
      </c>
      <c r="O51" s="35"/>
      <c r="P51" s="35">
        <f t="shared" si="5"/>
        <v>-1100</v>
      </c>
      <c r="R51" s="77" t="s">
        <v>134</v>
      </c>
    </row>
    <row r="52" spans="1:18" ht="15">
      <c r="A52" s="1"/>
      <c r="B52" s="1"/>
      <c r="C52" s="1"/>
      <c r="D52" s="1" t="s">
        <v>51</v>
      </c>
      <c r="E52" s="1"/>
      <c r="F52" s="36">
        <v>779.42</v>
      </c>
      <c r="G52" s="35"/>
      <c r="H52" s="36">
        <f t="shared" si="3"/>
        <v>320.58000000000004</v>
      </c>
      <c r="I52" s="35"/>
      <c r="J52" s="36"/>
      <c r="K52" s="35"/>
      <c r="L52" s="70">
        <f t="shared" si="4"/>
        <v>1100</v>
      </c>
      <c r="M52" s="35"/>
      <c r="N52" s="36">
        <v>1100</v>
      </c>
      <c r="O52" s="35"/>
      <c r="P52" s="35">
        <f t="shared" si="5"/>
        <v>0</v>
      </c>
      <c r="R52" t="s">
        <v>147</v>
      </c>
    </row>
    <row r="53" spans="1:18" ht="15">
      <c r="A53" s="1"/>
      <c r="B53" s="1"/>
      <c r="C53" s="1"/>
      <c r="D53" s="1" t="s">
        <v>38</v>
      </c>
      <c r="E53" s="1"/>
      <c r="F53" s="35">
        <v>660.59</v>
      </c>
      <c r="G53" s="35"/>
      <c r="H53" s="35">
        <f t="shared" si="3"/>
        <v>339.40999999999997</v>
      </c>
      <c r="I53" s="35"/>
      <c r="J53" s="35"/>
      <c r="K53" s="35"/>
      <c r="L53" s="70">
        <f t="shared" si="4"/>
        <v>1000</v>
      </c>
      <c r="M53" s="35"/>
      <c r="N53" s="35">
        <v>1000</v>
      </c>
      <c r="O53" s="35"/>
      <c r="P53" s="35">
        <f t="shared" si="5"/>
        <v>0</v>
      </c>
      <c r="R53" t="s">
        <v>151</v>
      </c>
    </row>
    <row r="54" spans="1:18" ht="15">
      <c r="A54" s="1"/>
      <c r="B54" s="1"/>
      <c r="C54" s="1"/>
      <c r="D54" s="1" t="s">
        <v>44</v>
      </c>
      <c r="E54" s="1"/>
      <c r="F54" s="35">
        <v>0</v>
      </c>
      <c r="G54" s="35"/>
      <c r="H54" s="35">
        <f t="shared" si="3"/>
        <v>800</v>
      </c>
      <c r="I54" s="35"/>
      <c r="J54" s="35"/>
      <c r="K54" s="35"/>
      <c r="L54" s="70">
        <f t="shared" si="4"/>
        <v>800</v>
      </c>
      <c r="M54" s="35"/>
      <c r="N54" s="35">
        <v>800</v>
      </c>
      <c r="O54" s="35"/>
      <c r="P54" s="35">
        <f t="shared" si="5"/>
        <v>0</v>
      </c>
      <c r="R54" t="s">
        <v>136</v>
      </c>
    </row>
    <row r="55" spans="1:18" ht="15">
      <c r="A55" s="1"/>
      <c r="B55" s="1"/>
      <c r="C55" s="1"/>
      <c r="D55" s="1" t="s">
        <v>35</v>
      </c>
      <c r="E55" s="1"/>
      <c r="F55" s="35">
        <v>805.2</v>
      </c>
      <c r="G55" s="35"/>
      <c r="H55" s="35">
        <f t="shared" si="3"/>
        <v>-105.20000000000005</v>
      </c>
      <c r="I55" s="35"/>
      <c r="J55" s="35">
        <v>105.2</v>
      </c>
      <c r="K55" s="35"/>
      <c r="L55" s="70">
        <f t="shared" si="4"/>
        <v>805.2</v>
      </c>
      <c r="M55" s="35"/>
      <c r="N55" s="35">
        <v>700</v>
      </c>
      <c r="O55" s="35"/>
      <c r="P55" s="35">
        <f t="shared" si="5"/>
        <v>105.20000000000005</v>
      </c>
      <c r="R55" s="77" t="s">
        <v>134</v>
      </c>
    </row>
    <row r="56" spans="1:18" ht="15">
      <c r="A56" s="1"/>
      <c r="B56" s="1"/>
      <c r="C56" s="1"/>
      <c r="D56" s="1" t="s">
        <v>31</v>
      </c>
      <c r="E56" s="1"/>
      <c r="F56" s="35">
        <v>0</v>
      </c>
      <c r="G56" s="35"/>
      <c r="H56" s="35">
        <f t="shared" si="3"/>
        <v>699</v>
      </c>
      <c r="I56" s="35"/>
      <c r="J56" s="74">
        <f>47.88+14.95+336-699</f>
        <v>-300.17</v>
      </c>
      <c r="K56" s="35"/>
      <c r="L56" s="70">
        <f t="shared" si="4"/>
        <v>398.83</v>
      </c>
      <c r="M56" s="35"/>
      <c r="N56" s="35">
        <v>699</v>
      </c>
      <c r="O56" s="35"/>
      <c r="P56" s="35">
        <f t="shared" si="5"/>
        <v>-300.17</v>
      </c>
      <c r="R56" t="s">
        <v>152</v>
      </c>
    </row>
    <row r="57" spans="1:18" ht="15">
      <c r="A57" s="1"/>
      <c r="B57" s="1"/>
      <c r="C57" s="1"/>
      <c r="D57" s="1" t="s">
        <v>46</v>
      </c>
      <c r="E57" s="1"/>
      <c r="F57" s="35">
        <v>660</v>
      </c>
      <c r="G57" s="35"/>
      <c r="H57" s="35">
        <f t="shared" si="3"/>
        <v>0</v>
      </c>
      <c r="I57" s="35"/>
      <c r="J57" s="35"/>
      <c r="K57" s="35"/>
      <c r="L57" s="70">
        <f t="shared" si="4"/>
        <v>660</v>
      </c>
      <c r="M57" s="35"/>
      <c r="N57" s="35">
        <v>660</v>
      </c>
      <c r="O57" s="35"/>
      <c r="P57" s="35">
        <f t="shared" si="5"/>
        <v>0</v>
      </c>
      <c r="R57" s="77" t="s">
        <v>134</v>
      </c>
    </row>
    <row r="58" spans="1:18" ht="15">
      <c r="A58" s="1"/>
      <c r="B58" s="1"/>
      <c r="C58" s="1"/>
      <c r="D58" s="1" t="s">
        <v>43</v>
      </c>
      <c r="E58" s="1"/>
      <c r="F58" s="35">
        <v>963.58</v>
      </c>
      <c r="G58" s="35"/>
      <c r="H58" s="35">
        <f t="shared" si="3"/>
        <v>-363.58000000000004</v>
      </c>
      <c r="I58" s="35"/>
      <c r="J58" s="35">
        <v>363.58</v>
      </c>
      <c r="K58" s="35"/>
      <c r="L58" s="70">
        <f t="shared" si="4"/>
        <v>963.5799999999999</v>
      </c>
      <c r="M58" s="35"/>
      <c r="N58" s="35">
        <v>600</v>
      </c>
      <c r="O58" s="35"/>
      <c r="P58" s="35">
        <f t="shared" si="5"/>
        <v>363.5799999999999</v>
      </c>
      <c r="R58" t="s">
        <v>153</v>
      </c>
    </row>
    <row r="59" spans="1:18" ht="15">
      <c r="A59" s="1"/>
      <c r="B59" s="1"/>
      <c r="C59" s="1"/>
      <c r="D59" s="1" t="s">
        <v>34</v>
      </c>
      <c r="E59" s="1"/>
      <c r="F59" s="35">
        <v>500</v>
      </c>
      <c r="G59" s="35"/>
      <c r="H59" s="35">
        <f t="shared" si="3"/>
        <v>0</v>
      </c>
      <c r="I59" s="35"/>
      <c r="J59" s="35">
        <v>0</v>
      </c>
      <c r="K59" s="35"/>
      <c r="L59" s="70">
        <f t="shared" si="4"/>
        <v>500</v>
      </c>
      <c r="M59" s="35"/>
      <c r="N59" s="35">
        <v>500</v>
      </c>
      <c r="O59" s="35"/>
      <c r="P59" s="35">
        <f t="shared" si="5"/>
        <v>0</v>
      </c>
      <c r="R59" s="77" t="s">
        <v>134</v>
      </c>
    </row>
    <row r="60" spans="1:18" ht="15">
      <c r="A60" s="1"/>
      <c r="B60" s="1"/>
      <c r="C60" s="1"/>
      <c r="D60" s="1" t="s">
        <v>36</v>
      </c>
      <c r="E60" s="1"/>
      <c r="F60" s="35">
        <v>0</v>
      </c>
      <c r="G60" s="35"/>
      <c r="H60" s="35">
        <f t="shared" si="3"/>
        <v>500</v>
      </c>
      <c r="I60" s="35"/>
      <c r="J60" s="35"/>
      <c r="K60" s="35"/>
      <c r="L60" s="70">
        <f t="shared" si="4"/>
        <v>500</v>
      </c>
      <c r="M60" s="35"/>
      <c r="N60" s="35">
        <v>500</v>
      </c>
      <c r="O60" s="35"/>
      <c r="P60" s="35">
        <f t="shared" si="5"/>
        <v>0</v>
      </c>
      <c r="R60" t="s">
        <v>144</v>
      </c>
    </row>
    <row r="61" spans="1:18" ht="15">
      <c r="A61" s="1"/>
      <c r="B61" s="1"/>
      <c r="C61" s="1"/>
      <c r="D61" s="1" t="s">
        <v>37</v>
      </c>
      <c r="E61" s="1"/>
      <c r="F61" s="35">
        <v>500</v>
      </c>
      <c r="G61" s="35"/>
      <c r="H61" s="35">
        <f t="shared" si="3"/>
        <v>0</v>
      </c>
      <c r="I61" s="35"/>
      <c r="J61" s="35">
        <v>0</v>
      </c>
      <c r="K61" s="35"/>
      <c r="L61" s="70">
        <f t="shared" si="4"/>
        <v>500</v>
      </c>
      <c r="M61" s="35"/>
      <c r="N61" s="35">
        <v>500</v>
      </c>
      <c r="O61" s="35"/>
      <c r="P61" s="35">
        <f t="shared" si="5"/>
        <v>0</v>
      </c>
      <c r="R61" s="77" t="s">
        <v>134</v>
      </c>
    </row>
    <row r="62" spans="1:18" ht="15">
      <c r="A62" s="1"/>
      <c r="B62" s="1"/>
      <c r="C62" s="1"/>
      <c r="D62" s="1" t="s">
        <v>47</v>
      </c>
      <c r="E62" s="1"/>
      <c r="F62" s="35">
        <v>403.6</v>
      </c>
      <c r="G62" s="35"/>
      <c r="H62" s="35">
        <f t="shared" si="3"/>
        <v>26.399999999999977</v>
      </c>
      <c r="I62" s="35"/>
      <c r="J62" s="35">
        <v>-26.4</v>
      </c>
      <c r="K62" s="35"/>
      <c r="L62" s="70">
        <f t="shared" si="4"/>
        <v>403.6</v>
      </c>
      <c r="M62" s="35"/>
      <c r="N62" s="35">
        <v>430</v>
      </c>
      <c r="O62" s="35"/>
      <c r="P62" s="35">
        <f t="shared" si="5"/>
        <v>-26.399999999999977</v>
      </c>
      <c r="R62" s="77" t="s">
        <v>134</v>
      </c>
    </row>
    <row r="63" spans="1:18" ht="15">
      <c r="A63" s="1"/>
      <c r="B63" s="1"/>
      <c r="C63" s="1"/>
      <c r="D63" s="1" t="s">
        <v>41</v>
      </c>
      <c r="E63" s="1"/>
      <c r="F63" s="35">
        <v>233.16</v>
      </c>
      <c r="G63" s="35"/>
      <c r="H63" s="35">
        <f t="shared" si="3"/>
        <v>166.84</v>
      </c>
      <c r="I63" s="35"/>
      <c r="J63" s="35">
        <v>-166.84</v>
      </c>
      <c r="K63" s="35"/>
      <c r="L63" s="70">
        <f t="shared" si="4"/>
        <v>233.16</v>
      </c>
      <c r="M63" s="35"/>
      <c r="N63" s="35">
        <v>400</v>
      </c>
      <c r="O63" s="35"/>
      <c r="P63" s="35">
        <f t="shared" si="5"/>
        <v>-166.84</v>
      </c>
      <c r="R63" s="77" t="s">
        <v>134</v>
      </c>
    </row>
    <row r="64" spans="1:18" ht="15">
      <c r="A64" s="1"/>
      <c r="B64" s="1"/>
      <c r="C64" s="1"/>
      <c r="D64" s="1" t="s">
        <v>39</v>
      </c>
      <c r="E64" s="1"/>
      <c r="F64" s="35">
        <v>306</v>
      </c>
      <c r="G64" s="35"/>
      <c r="H64" s="35">
        <f t="shared" si="3"/>
        <v>0</v>
      </c>
      <c r="I64" s="35"/>
      <c r="J64" s="35">
        <v>0</v>
      </c>
      <c r="K64" s="35"/>
      <c r="L64" s="70">
        <f t="shared" si="4"/>
        <v>306</v>
      </c>
      <c r="M64" s="35"/>
      <c r="N64" s="35">
        <v>306</v>
      </c>
      <c r="O64" s="35"/>
      <c r="P64" s="35">
        <f t="shared" si="5"/>
        <v>0</v>
      </c>
      <c r="R64" s="77" t="s">
        <v>134</v>
      </c>
    </row>
    <row r="65" spans="1:18" ht="15">
      <c r="A65" s="1"/>
      <c r="B65" s="1"/>
      <c r="C65" s="1"/>
      <c r="D65" s="1" t="s">
        <v>32</v>
      </c>
      <c r="E65" s="1"/>
      <c r="F65" s="36">
        <v>0</v>
      </c>
      <c r="G65" s="36"/>
      <c r="H65" s="36">
        <f t="shared" si="3"/>
        <v>100</v>
      </c>
      <c r="I65" s="36"/>
      <c r="J65" s="36"/>
      <c r="K65" s="36"/>
      <c r="L65" s="70">
        <f t="shared" si="4"/>
        <v>100</v>
      </c>
      <c r="M65" s="36"/>
      <c r="N65" s="36">
        <v>100</v>
      </c>
      <c r="O65" s="36"/>
      <c r="P65" s="36">
        <f t="shared" si="5"/>
        <v>0</v>
      </c>
      <c r="Q65" s="15"/>
      <c r="R65" t="s">
        <v>144</v>
      </c>
    </row>
    <row r="66" spans="1:18" ht="15">
      <c r="A66" s="1"/>
      <c r="B66" s="1"/>
      <c r="C66" s="1"/>
      <c r="D66" s="1" t="s">
        <v>119</v>
      </c>
      <c r="E66" s="1"/>
      <c r="F66" s="37">
        <v>2109.57</v>
      </c>
      <c r="G66" s="35"/>
      <c r="H66" s="37">
        <f t="shared" si="3"/>
        <v>1240.4299999999998</v>
      </c>
      <c r="I66" s="35"/>
      <c r="J66" s="37">
        <f>-1240.43+750</f>
        <v>-490.43000000000006</v>
      </c>
      <c r="K66" s="35"/>
      <c r="L66" s="71">
        <f t="shared" si="4"/>
        <v>2859.5699999999997</v>
      </c>
      <c r="M66" s="35"/>
      <c r="N66" s="37">
        <f>150+800+750+750+900</f>
        <v>3350</v>
      </c>
      <c r="O66" s="35"/>
      <c r="P66" s="37">
        <f t="shared" si="5"/>
        <v>-490.4300000000003</v>
      </c>
      <c r="R66" t="s">
        <v>154</v>
      </c>
    </row>
    <row r="67" spans="1:16" ht="15">
      <c r="A67" s="1"/>
      <c r="B67" s="1"/>
      <c r="C67" s="1" t="s">
        <v>107</v>
      </c>
      <c r="D67" s="1"/>
      <c r="E67" s="1"/>
      <c r="F67" s="37">
        <f>SUM(F45:F66)</f>
        <v>23366.44</v>
      </c>
      <c r="G67" s="35"/>
      <c r="H67" s="37">
        <f>SUM(H45:H66)</f>
        <v>11778.56</v>
      </c>
      <c r="I67" s="35"/>
      <c r="J67" s="37">
        <f>SUM(J45:J66)</f>
        <v>-2375.06</v>
      </c>
      <c r="K67" s="35"/>
      <c r="L67" s="71">
        <f>SUM(L45:L66)</f>
        <v>32769.94</v>
      </c>
      <c r="M67" s="35"/>
      <c r="N67" s="37">
        <f>SUM(N45:N66)</f>
        <v>35145</v>
      </c>
      <c r="O67" s="35"/>
      <c r="P67" s="37">
        <f>SUM(P45:P66)</f>
        <v>-2375.0600000000004</v>
      </c>
    </row>
    <row r="68" spans="1:16" s="6" customFormat="1" ht="22.5" customHeight="1">
      <c r="A68" s="16"/>
      <c r="B68" s="16" t="s">
        <v>108</v>
      </c>
      <c r="C68" s="16"/>
      <c r="D68" s="16"/>
      <c r="E68" s="16"/>
      <c r="F68" s="38">
        <f>+F43-F67</f>
        <v>32241.25999999999</v>
      </c>
      <c r="G68" s="38"/>
      <c r="H68" s="38">
        <f>+H43-H67</f>
        <v>-36368.26</v>
      </c>
      <c r="I68" s="38"/>
      <c r="J68" s="38">
        <f>+J43-J67</f>
        <v>14892.689999999997</v>
      </c>
      <c r="K68" s="38"/>
      <c r="L68" s="72">
        <f>+L43-L67</f>
        <v>10765.689999999995</v>
      </c>
      <c r="M68" s="38"/>
      <c r="N68" s="38">
        <f>+N43-N67</f>
        <v>-4127</v>
      </c>
      <c r="O68" s="38"/>
      <c r="P68" s="38">
        <f>+P43-P67</f>
        <v>14892.689999999999</v>
      </c>
    </row>
    <row r="69" spans="1:16" s="6" customFormat="1" ht="22.5" customHeight="1">
      <c r="A69" s="16"/>
      <c r="B69" s="16"/>
      <c r="C69" s="16"/>
      <c r="D69" s="16"/>
      <c r="E69" s="16"/>
      <c r="F69" s="38"/>
      <c r="G69" s="38"/>
      <c r="H69" s="38"/>
      <c r="I69" s="38"/>
      <c r="J69" s="38"/>
      <c r="K69" s="38"/>
      <c r="L69" s="72"/>
      <c r="M69" s="38"/>
      <c r="N69" s="38"/>
      <c r="O69" s="38"/>
      <c r="P69" s="38"/>
    </row>
    <row r="70" spans="1:16" s="75" customFormat="1" ht="26.25" customHeight="1">
      <c r="A70" s="1"/>
      <c r="B70" s="97" t="s">
        <v>131</v>
      </c>
      <c r="C70" s="97"/>
      <c r="D70" s="97"/>
      <c r="E70" s="97"/>
      <c r="F70" s="97"/>
      <c r="G70" s="97"/>
      <c r="H70" s="97"/>
      <c r="I70" s="97"/>
      <c r="J70" s="97"/>
      <c r="K70" s="97"/>
      <c r="L70" s="97"/>
      <c r="M70" s="97"/>
      <c r="N70" s="97"/>
      <c r="O70" s="97"/>
      <c r="P70" s="97"/>
    </row>
    <row r="71" spans="1:16" ht="30" customHeight="1">
      <c r="A71" s="1"/>
      <c r="B71" s="1" t="s">
        <v>109</v>
      </c>
      <c r="C71" s="1"/>
      <c r="D71" s="1"/>
      <c r="E71" s="1"/>
      <c r="F71" s="35"/>
      <c r="G71" s="35"/>
      <c r="H71" s="35"/>
      <c r="I71" s="35"/>
      <c r="J71" s="35"/>
      <c r="K71" s="35"/>
      <c r="L71" s="70"/>
      <c r="M71" s="35"/>
      <c r="N71" s="35"/>
      <c r="O71" s="35"/>
      <c r="P71" s="35"/>
    </row>
    <row r="72" spans="1:16" ht="27" customHeight="1">
      <c r="A72" s="1"/>
      <c r="B72" s="1"/>
      <c r="C72" s="1"/>
      <c r="D72" s="1" t="s">
        <v>52</v>
      </c>
      <c r="E72" s="1"/>
      <c r="F72" s="35"/>
      <c r="G72" s="35"/>
      <c r="H72" s="35"/>
      <c r="I72" s="35"/>
      <c r="J72" s="35"/>
      <c r="K72" s="35"/>
      <c r="L72" s="70"/>
      <c r="M72" s="35"/>
      <c r="N72" s="35"/>
      <c r="O72" s="35"/>
      <c r="P72" s="35"/>
    </row>
    <row r="73" spans="1:18" s="15" customFormat="1" ht="15">
      <c r="A73" s="14"/>
      <c r="B73" s="14"/>
      <c r="C73" s="14"/>
      <c r="D73" s="14"/>
      <c r="E73" s="14" t="s">
        <v>55</v>
      </c>
      <c r="F73" s="36">
        <v>3350</v>
      </c>
      <c r="G73" s="36"/>
      <c r="H73" s="36">
        <f>+N73-F73</f>
        <v>21650</v>
      </c>
      <c r="I73" s="36"/>
      <c r="J73" s="36"/>
      <c r="K73" s="36"/>
      <c r="L73" s="70">
        <f>+F73+H73+J73</f>
        <v>25000</v>
      </c>
      <c r="M73" s="36"/>
      <c r="N73" s="36">
        <v>25000</v>
      </c>
      <c r="O73" s="36"/>
      <c r="P73" s="36">
        <f>+L73-N73</f>
        <v>0</v>
      </c>
      <c r="R73" s="15" t="s">
        <v>155</v>
      </c>
    </row>
    <row r="74" spans="1:18" ht="15">
      <c r="A74" s="1"/>
      <c r="B74" s="1"/>
      <c r="C74" s="1"/>
      <c r="D74" s="1"/>
      <c r="E74" s="1" t="s">
        <v>53</v>
      </c>
      <c r="F74" s="35">
        <v>0</v>
      </c>
      <c r="G74" s="35"/>
      <c r="H74" s="35">
        <f>+N74-F74</f>
        <v>-20000</v>
      </c>
      <c r="I74" s="35"/>
      <c r="J74" s="35"/>
      <c r="K74" s="35"/>
      <c r="L74" s="70">
        <f>+F74+H74+J74</f>
        <v>-20000</v>
      </c>
      <c r="M74" s="35"/>
      <c r="N74" s="35">
        <v>-20000</v>
      </c>
      <c r="O74" s="35"/>
      <c r="P74" s="35">
        <f>+L74-N74</f>
        <v>0</v>
      </c>
      <c r="R74" t="s">
        <v>144</v>
      </c>
    </row>
    <row r="75" spans="1:18" ht="15">
      <c r="A75" s="1"/>
      <c r="B75" s="1"/>
      <c r="C75" s="1"/>
      <c r="D75" s="1"/>
      <c r="E75" s="1" t="s">
        <v>54</v>
      </c>
      <c r="F75" s="37">
        <v>-811.6</v>
      </c>
      <c r="G75" s="35"/>
      <c r="H75" s="37">
        <f>+N75-F75</f>
        <v>-4188.4</v>
      </c>
      <c r="I75" s="35"/>
      <c r="J75" s="37"/>
      <c r="K75" s="35"/>
      <c r="L75" s="71">
        <f>+F75+H75+J75</f>
        <v>-5000</v>
      </c>
      <c r="M75" s="35"/>
      <c r="N75" s="37">
        <v>-5000</v>
      </c>
      <c r="O75" s="35"/>
      <c r="P75" s="37">
        <f>+L75-N75</f>
        <v>0</v>
      </c>
      <c r="R75" t="s">
        <v>144</v>
      </c>
    </row>
    <row r="76" spans="1:16" ht="15">
      <c r="A76" s="1"/>
      <c r="B76" s="1"/>
      <c r="C76" s="1"/>
      <c r="D76" s="1" t="s">
        <v>122</v>
      </c>
      <c r="E76" s="1"/>
      <c r="F76" s="35">
        <f>ROUND(SUM(F72:F75),5)</f>
        <v>2538.4</v>
      </c>
      <c r="G76" s="35"/>
      <c r="H76" s="35">
        <f>ROUND(SUM(H72:H75),5)</f>
        <v>-2538.4</v>
      </c>
      <c r="I76" s="35"/>
      <c r="J76" s="35">
        <f>ROUND(SUM(J72:J75),5)</f>
        <v>0</v>
      </c>
      <c r="K76" s="35"/>
      <c r="L76" s="70">
        <f>ROUND(SUM(L72:L75),5)</f>
        <v>0</v>
      </c>
      <c r="M76" s="35"/>
      <c r="N76" s="35">
        <f>ROUND(SUM(N72:N75),5)</f>
        <v>0</v>
      </c>
      <c r="O76" s="35"/>
      <c r="P76" s="35">
        <f>ROUND(SUM(P72:P75),5)</f>
        <v>0</v>
      </c>
    </row>
    <row r="77" spans="1:16" ht="26.25" customHeight="1">
      <c r="A77" s="1"/>
      <c r="B77" s="1"/>
      <c r="C77" s="1"/>
      <c r="D77" s="1" t="s">
        <v>57</v>
      </c>
      <c r="E77" s="1"/>
      <c r="F77" s="35"/>
      <c r="G77" s="35"/>
      <c r="H77" s="35"/>
      <c r="I77" s="35"/>
      <c r="J77" s="35"/>
      <c r="K77" s="35"/>
      <c r="L77" s="70"/>
      <c r="M77" s="35"/>
      <c r="N77" s="35"/>
      <c r="O77" s="35"/>
      <c r="P77" s="35"/>
    </row>
    <row r="78" spans="1:18" ht="15">
      <c r="A78" s="1"/>
      <c r="B78" s="1"/>
      <c r="C78" s="1"/>
      <c r="D78" s="1"/>
      <c r="E78" s="1" t="s">
        <v>58</v>
      </c>
      <c r="F78" s="35">
        <v>-164</v>
      </c>
      <c r="G78" s="35"/>
      <c r="H78" s="35">
        <f aca="true" t="shared" si="6" ref="H78:H85">+N78-F78</f>
        <v>-1411</v>
      </c>
      <c r="I78" s="35"/>
      <c r="J78" s="35">
        <v>1411</v>
      </c>
      <c r="K78" s="35"/>
      <c r="L78" s="70">
        <f aca="true" t="shared" si="7" ref="L78:L85">+F78+H78+J78</f>
        <v>-164</v>
      </c>
      <c r="M78" s="35"/>
      <c r="N78" s="35">
        <v>-1575</v>
      </c>
      <c r="O78" s="35"/>
      <c r="P78" s="35">
        <f aca="true" t="shared" si="8" ref="P78:P85">+L78-N78</f>
        <v>1411</v>
      </c>
      <c r="R78" s="77" t="s">
        <v>134</v>
      </c>
    </row>
    <row r="79" spans="1:18" ht="15">
      <c r="A79" s="1"/>
      <c r="B79" s="1"/>
      <c r="C79" s="1"/>
      <c r="D79" s="1"/>
      <c r="E79" s="1" t="s">
        <v>59</v>
      </c>
      <c r="F79" s="35">
        <v>0</v>
      </c>
      <c r="G79" s="35"/>
      <c r="H79" s="35">
        <f t="shared" si="6"/>
        <v>0</v>
      </c>
      <c r="I79" s="35"/>
      <c r="J79" s="35"/>
      <c r="K79" s="35"/>
      <c r="L79" s="70">
        <f t="shared" si="7"/>
        <v>0</v>
      </c>
      <c r="M79" s="35"/>
      <c r="N79" s="35">
        <v>0</v>
      </c>
      <c r="O79" s="35"/>
      <c r="P79" s="35">
        <f t="shared" si="8"/>
        <v>0</v>
      </c>
      <c r="R79" s="77" t="s">
        <v>134</v>
      </c>
    </row>
    <row r="80" spans="1:18" ht="15">
      <c r="A80" s="1"/>
      <c r="B80" s="1"/>
      <c r="C80" s="1"/>
      <c r="D80" s="1"/>
      <c r="E80" s="1" t="s">
        <v>60</v>
      </c>
      <c r="F80" s="37">
        <v>164</v>
      </c>
      <c r="G80" s="35"/>
      <c r="H80" s="37">
        <f t="shared" si="6"/>
        <v>1411</v>
      </c>
      <c r="I80" s="35"/>
      <c r="J80" s="37">
        <v>-1411</v>
      </c>
      <c r="K80" s="35"/>
      <c r="L80" s="71">
        <f t="shared" si="7"/>
        <v>164</v>
      </c>
      <c r="M80" s="35"/>
      <c r="N80" s="37">
        <v>1575</v>
      </c>
      <c r="O80" s="35"/>
      <c r="P80" s="37">
        <f t="shared" si="8"/>
        <v>-1411</v>
      </c>
      <c r="R80" s="77" t="s">
        <v>134</v>
      </c>
    </row>
    <row r="81" spans="1:18" ht="15">
      <c r="A81" s="1"/>
      <c r="B81" s="1"/>
      <c r="C81" s="1"/>
      <c r="D81" s="1" t="s">
        <v>61</v>
      </c>
      <c r="E81" s="1"/>
      <c r="F81" s="37">
        <f>ROUND(SUM(F77:F80),5)</f>
        <v>0</v>
      </c>
      <c r="G81" s="35"/>
      <c r="H81" s="37">
        <f>ROUND(SUM(H77:H80),5)</f>
        <v>0</v>
      </c>
      <c r="I81" s="35"/>
      <c r="J81" s="37">
        <f>ROUND(SUM(J77:J80),5)</f>
        <v>0</v>
      </c>
      <c r="K81" s="35"/>
      <c r="L81" s="71">
        <f>ROUND(SUM(L77:L80),5)</f>
        <v>0</v>
      </c>
      <c r="M81" s="35"/>
      <c r="N81" s="37">
        <f>ROUND(SUM(N77:N80),5)</f>
        <v>0</v>
      </c>
      <c r="O81" s="35"/>
      <c r="P81" s="37">
        <f>ROUND(SUM(P77:P80),5)</f>
        <v>0</v>
      </c>
      <c r="R81" s="77" t="s">
        <v>134</v>
      </c>
    </row>
    <row r="82" spans="1:16" ht="22.5" customHeight="1">
      <c r="A82" s="1"/>
      <c r="B82" s="1"/>
      <c r="C82" s="1"/>
      <c r="D82" s="1" t="s">
        <v>62</v>
      </c>
      <c r="E82" s="1"/>
      <c r="F82" s="35"/>
      <c r="G82" s="35"/>
      <c r="H82" s="35"/>
      <c r="I82" s="35"/>
      <c r="J82" s="35"/>
      <c r="K82" s="35"/>
      <c r="L82" s="70"/>
      <c r="M82" s="35"/>
      <c r="N82" s="35"/>
      <c r="O82" s="35"/>
      <c r="P82" s="35"/>
    </row>
    <row r="83" spans="1:18" ht="15">
      <c r="A83" s="1"/>
      <c r="B83" s="1"/>
      <c r="C83" s="1"/>
      <c r="D83" s="1"/>
      <c r="E83" s="1" t="s">
        <v>63</v>
      </c>
      <c r="F83" s="35">
        <v>3092</v>
      </c>
      <c r="G83" s="35"/>
      <c r="H83" s="35">
        <f t="shared" si="6"/>
        <v>0</v>
      </c>
      <c r="I83" s="35"/>
      <c r="J83" s="35"/>
      <c r="K83" s="35"/>
      <c r="L83" s="70">
        <f t="shared" si="7"/>
        <v>3092</v>
      </c>
      <c r="M83" s="35"/>
      <c r="N83" s="35">
        <v>3092</v>
      </c>
      <c r="O83" s="35"/>
      <c r="P83" s="35">
        <f t="shared" si="8"/>
        <v>0</v>
      </c>
      <c r="R83" s="77" t="s">
        <v>134</v>
      </c>
    </row>
    <row r="84" spans="1:18" ht="15">
      <c r="A84" s="1"/>
      <c r="B84" s="1"/>
      <c r="C84" s="1"/>
      <c r="D84" s="1"/>
      <c r="E84" s="1" t="s">
        <v>64</v>
      </c>
      <c r="F84" s="37">
        <v>-3092</v>
      </c>
      <c r="G84" s="35"/>
      <c r="H84" s="37">
        <f t="shared" si="6"/>
        <v>0</v>
      </c>
      <c r="I84" s="35"/>
      <c r="J84" s="37"/>
      <c r="K84" s="35"/>
      <c r="L84" s="71">
        <f t="shared" si="7"/>
        <v>-3092</v>
      </c>
      <c r="M84" s="35"/>
      <c r="N84" s="37">
        <v>-3092</v>
      </c>
      <c r="O84" s="35"/>
      <c r="P84" s="37">
        <f t="shared" si="8"/>
        <v>0</v>
      </c>
      <c r="R84" s="77" t="s">
        <v>134</v>
      </c>
    </row>
    <row r="85" spans="1:18" ht="15">
      <c r="A85" s="1"/>
      <c r="B85" s="1"/>
      <c r="C85" s="1"/>
      <c r="D85" s="1" t="s">
        <v>65</v>
      </c>
      <c r="E85" s="1"/>
      <c r="F85" s="37">
        <f>ROUND(SUM(F82:F84),5)</f>
        <v>0</v>
      </c>
      <c r="G85" s="35"/>
      <c r="H85" s="37">
        <f t="shared" si="6"/>
        <v>0</v>
      </c>
      <c r="I85" s="35"/>
      <c r="J85" s="37"/>
      <c r="K85" s="35"/>
      <c r="L85" s="71">
        <f t="shared" si="7"/>
        <v>0</v>
      </c>
      <c r="M85" s="35"/>
      <c r="N85" s="37">
        <f>ROUND(SUM(N82:N84),5)</f>
        <v>0</v>
      </c>
      <c r="O85" s="35"/>
      <c r="P85" s="37">
        <f t="shared" si="8"/>
        <v>0</v>
      </c>
      <c r="R85" s="77" t="s">
        <v>134</v>
      </c>
    </row>
    <row r="86" spans="1:16" ht="15">
      <c r="A86" s="1"/>
      <c r="B86" s="1"/>
      <c r="C86" s="1" t="s">
        <v>110</v>
      </c>
      <c r="D86" s="1"/>
      <c r="E86" s="1"/>
      <c r="F86" s="37">
        <f>+F76+F81+F85</f>
        <v>2538.4</v>
      </c>
      <c r="G86" s="35"/>
      <c r="H86" s="37">
        <f>+H76+H81+H85</f>
        <v>-2538.4</v>
      </c>
      <c r="I86" s="35"/>
      <c r="J86" s="37">
        <f>+J76+J81+J85</f>
        <v>0</v>
      </c>
      <c r="K86" s="35"/>
      <c r="L86" s="71">
        <f>+L76+L81+L85</f>
        <v>0</v>
      </c>
      <c r="M86" s="35"/>
      <c r="N86" s="37">
        <f>+N76+N81+N85</f>
        <v>0</v>
      </c>
      <c r="O86" s="35"/>
      <c r="P86" s="37">
        <f>+P76+P81+P85</f>
        <v>0</v>
      </c>
    </row>
    <row r="87" spans="2:16" s="18" customFormat="1" ht="22.5" customHeight="1" thickBot="1">
      <c r="B87" s="16" t="s">
        <v>66</v>
      </c>
      <c r="C87" s="16"/>
      <c r="D87" s="16"/>
      <c r="E87" s="16"/>
      <c r="F87" s="39">
        <f>+F68+F86</f>
        <v>34779.65999999999</v>
      </c>
      <c r="G87" s="38"/>
      <c r="H87" s="39">
        <f>+H68+H86</f>
        <v>-38906.66</v>
      </c>
      <c r="I87" s="38"/>
      <c r="J87" s="39">
        <f>+J68+J86</f>
        <v>14892.689999999997</v>
      </c>
      <c r="K87" s="38"/>
      <c r="L87" s="73">
        <f>+L68+L86</f>
        <v>10765.689999999995</v>
      </c>
      <c r="M87" s="38"/>
      <c r="N87" s="39">
        <f>+N68+N86</f>
        <v>-4127</v>
      </c>
      <c r="O87" s="38"/>
      <c r="P87" s="39">
        <f>+P68+P86</f>
        <v>14892.689999999999</v>
      </c>
    </row>
    <row r="88" spans="6:16" ht="15.75" thickTop="1">
      <c r="F88" s="40"/>
      <c r="G88" s="40"/>
      <c r="H88" s="40"/>
      <c r="I88" s="40"/>
      <c r="J88" s="40"/>
      <c r="K88" s="40"/>
      <c r="L88" s="40"/>
      <c r="M88" s="40"/>
      <c r="N88" s="40"/>
      <c r="O88" s="40"/>
      <c r="P88" s="40"/>
    </row>
    <row r="89" spans="1:16" ht="15">
      <c r="A89" s="4" t="s">
        <v>101</v>
      </c>
      <c r="F89" s="42">
        <v>16609.84</v>
      </c>
      <c r="G89" s="40"/>
      <c r="H89" s="40"/>
      <c r="I89" s="40"/>
      <c r="J89" s="40"/>
      <c r="K89" s="40"/>
      <c r="L89" s="41" t="s">
        <v>130</v>
      </c>
      <c r="M89" s="40"/>
      <c r="N89" s="40"/>
      <c r="O89" s="40"/>
      <c r="P89" s="45">
        <v>675</v>
      </c>
    </row>
    <row r="90" spans="1:16" ht="15">
      <c r="A90" s="4" t="s">
        <v>103</v>
      </c>
      <c r="F90" s="42">
        <v>-3092</v>
      </c>
      <c r="G90" s="40"/>
      <c r="H90" s="40"/>
      <c r="I90" s="40"/>
      <c r="J90" s="40"/>
      <c r="K90" s="40"/>
      <c r="L90" s="41" t="s">
        <v>100</v>
      </c>
      <c r="M90" s="40"/>
      <c r="N90" s="40"/>
      <c r="O90" s="40"/>
      <c r="P90" s="46">
        <v>658</v>
      </c>
    </row>
    <row r="91" spans="1:16" ht="15.75" thickBot="1">
      <c r="A91" s="4" t="s">
        <v>129</v>
      </c>
      <c r="F91" s="65">
        <v>3054.34</v>
      </c>
      <c r="G91" s="40"/>
      <c r="H91" s="40"/>
      <c r="I91" s="40"/>
      <c r="J91" s="40"/>
      <c r="K91" s="40"/>
      <c r="L91" s="41" t="s">
        <v>120</v>
      </c>
      <c r="M91" s="40"/>
      <c r="N91" s="40"/>
      <c r="O91" s="40"/>
      <c r="P91" s="47">
        <f>+P89-P90</f>
        <v>17</v>
      </c>
    </row>
    <row r="92" spans="1:16" ht="15.75" thickTop="1">
      <c r="A92" s="4" t="s">
        <v>128</v>
      </c>
      <c r="F92" s="43">
        <v>224</v>
      </c>
      <c r="G92" s="40"/>
      <c r="H92" s="40"/>
      <c r="I92" s="40"/>
      <c r="J92" s="40"/>
      <c r="K92" s="40"/>
      <c r="L92" s="41"/>
      <c r="M92" s="40"/>
      <c r="N92" s="40"/>
      <c r="O92" s="40"/>
      <c r="P92" s="66"/>
    </row>
    <row r="93" spans="1:16" ht="15.75" thickBot="1">
      <c r="A93" s="4" t="s">
        <v>127</v>
      </c>
      <c r="F93" s="44">
        <f>SUM(F87:F92)</f>
        <v>51575.83999999998</v>
      </c>
      <c r="G93" s="40"/>
      <c r="H93" s="40"/>
      <c r="I93" s="40"/>
      <c r="J93" s="40"/>
      <c r="K93" s="40"/>
      <c r="L93" s="40"/>
      <c r="M93" s="40"/>
      <c r="N93" s="40"/>
      <c r="O93" s="40"/>
      <c r="P93" s="40"/>
    </row>
    <row r="94" ht="15.75" thickTop="1"/>
    <row r="96" spans="6:14" ht="15">
      <c r="F96" s="48"/>
      <c r="G96" s="48"/>
      <c r="H96" s="48"/>
      <c r="I96" s="48"/>
      <c r="J96" s="48"/>
      <c r="K96" s="48"/>
      <c r="L96" s="48"/>
      <c r="M96" s="48"/>
      <c r="N96" s="48"/>
    </row>
    <row r="97" spans="6:14" ht="15">
      <c r="F97" s="48"/>
      <c r="G97" s="48"/>
      <c r="H97" s="48"/>
      <c r="I97" s="48"/>
      <c r="J97" s="48"/>
      <c r="K97" s="48"/>
      <c r="L97" s="48"/>
      <c r="M97" s="48"/>
      <c r="N97" s="48"/>
    </row>
    <row r="98" spans="1:16" s="17" customFormat="1" ht="15">
      <c r="A98" s="33" t="s">
        <v>79</v>
      </c>
      <c r="B98" s="33"/>
      <c r="C98" s="33"/>
      <c r="D98" s="49"/>
      <c r="E98" s="49"/>
      <c r="F98" s="50" t="s">
        <v>80</v>
      </c>
      <c r="G98" s="49"/>
      <c r="H98" s="50"/>
      <c r="I98" s="49"/>
      <c r="J98" s="50"/>
      <c r="K98" s="49"/>
      <c r="L98" s="50"/>
      <c r="M98" s="49"/>
      <c r="N98" s="50"/>
      <c r="O98" s="34"/>
      <c r="P98" s="34"/>
    </row>
    <row r="99" spans="1:16" s="17" customFormat="1" ht="15">
      <c r="A99" s="33"/>
      <c r="B99" s="33"/>
      <c r="C99" s="33"/>
      <c r="D99" s="49"/>
      <c r="E99" s="49"/>
      <c r="F99" s="50"/>
      <c r="G99" s="49"/>
      <c r="H99" s="50"/>
      <c r="I99" s="49"/>
      <c r="J99" s="50"/>
      <c r="K99" s="49"/>
      <c r="L99" s="50"/>
      <c r="M99" s="49"/>
      <c r="N99" s="50"/>
      <c r="O99" s="34"/>
      <c r="P99" s="34"/>
    </row>
    <row r="100" spans="1:16" s="17" customFormat="1" ht="15">
      <c r="A100" s="33" t="s">
        <v>81</v>
      </c>
      <c r="B100" s="33"/>
      <c r="C100" s="33"/>
      <c r="D100" s="49"/>
      <c r="E100" s="49"/>
      <c r="F100" s="50" t="s">
        <v>82</v>
      </c>
      <c r="G100" s="49"/>
      <c r="H100" s="50"/>
      <c r="I100" s="49"/>
      <c r="J100" s="50"/>
      <c r="K100" s="49"/>
      <c r="L100" s="50"/>
      <c r="M100" s="49"/>
      <c r="N100" s="50"/>
      <c r="O100" s="34"/>
      <c r="P100" s="34"/>
    </row>
    <row r="101" spans="1:16" s="17" customFormat="1" ht="15">
      <c r="A101" s="33"/>
      <c r="B101" s="33"/>
      <c r="C101" s="33"/>
      <c r="D101" s="49"/>
      <c r="E101" s="49"/>
      <c r="F101" s="50"/>
      <c r="G101" s="49"/>
      <c r="H101" s="50"/>
      <c r="I101" s="49"/>
      <c r="J101" s="50"/>
      <c r="K101" s="49"/>
      <c r="L101" s="50"/>
      <c r="M101" s="49"/>
      <c r="N101" s="50"/>
      <c r="O101" s="34"/>
      <c r="P101" s="34"/>
    </row>
    <row r="102" spans="1:16" s="17" customFormat="1" ht="15">
      <c r="A102" s="33" t="s">
        <v>83</v>
      </c>
      <c r="B102" s="33"/>
      <c r="C102" s="33"/>
      <c r="D102" s="49"/>
      <c r="E102" s="49"/>
      <c r="F102" s="50" t="s">
        <v>84</v>
      </c>
      <c r="G102" s="49"/>
      <c r="H102" s="50"/>
      <c r="I102" s="49"/>
      <c r="J102" s="50"/>
      <c r="K102" s="49"/>
      <c r="L102" s="50"/>
      <c r="M102" s="49"/>
      <c r="N102" s="50"/>
      <c r="O102" s="34"/>
      <c r="P102" s="34"/>
    </row>
    <row r="103" spans="1:16" s="17" customFormat="1" ht="15">
      <c r="A103" s="33"/>
      <c r="B103" s="33"/>
      <c r="C103" s="33"/>
      <c r="D103" s="49"/>
      <c r="E103" s="49"/>
      <c r="F103" s="50"/>
      <c r="G103" s="49"/>
      <c r="H103" s="50"/>
      <c r="I103" s="49"/>
      <c r="J103" s="50"/>
      <c r="K103" s="49"/>
      <c r="L103" s="50"/>
      <c r="M103" s="49"/>
      <c r="N103" s="50"/>
      <c r="O103" s="34"/>
      <c r="P103" s="34"/>
    </row>
    <row r="104" spans="1:16" s="17" customFormat="1" ht="15">
      <c r="A104" s="33" t="s">
        <v>85</v>
      </c>
      <c r="B104" s="33"/>
      <c r="C104" s="33"/>
      <c r="D104" s="49"/>
      <c r="E104" s="49"/>
      <c r="F104" s="50" t="s">
        <v>86</v>
      </c>
      <c r="G104" s="49"/>
      <c r="H104" s="50"/>
      <c r="I104" s="49"/>
      <c r="J104" s="50"/>
      <c r="K104" s="49"/>
      <c r="L104" s="50"/>
      <c r="M104" s="49"/>
      <c r="N104" s="50"/>
      <c r="O104" s="34"/>
      <c r="P104" s="34"/>
    </row>
    <row r="105" spans="1:16" s="17" customFormat="1" ht="15">
      <c r="A105" s="33"/>
      <c r="B105" s="33"/>
      <c r="C105" s="33"/>
      <c r="D105" s="49"/>
      <c r="E105" s="49"/>
      <c r="F105" s="50"/>
      <c r="G105" s="49"/>
      <c r="H105" s="50"/>
      <c r="I105" s="49"/>
      <c r="J105" s="50"/>
      <c r="K105" s="49"/>
      <c r="L105" s="50"/>
      <c r="M105" s="49"/>
      <c r="N105" s="50"/>
      <c r="O105" s="34"/>
      <c r="P105" s="34"/>
    </row>
    <row r="106" spans="1:16" s="17" customFormat="1" ht="15">
      <c r="A106" s="33" t="s">
        <v>87</v>
      </c>
      <c r="B106" s="33"/>
      <c r="C106" s="33"/>
      <c r="D106" s="49"/>
      <c r="E106" s="49"/>
      <c r="F106" s="50" t="s">
        <v>88</v>
      </c>
      <c r="G106" s="49"/>
      <c r="H106" s="50"/>
      <c r="I106" s="49"/>
      <c r="J106" s="50"/>
      <c r="K106" s="49"/>
      <c r="L106" s="50"/>
      <c r="M106" s="49"/>
      <c r="N106" s="50"/>
      <c r="O106" s="34"/>
      <c r="P106" s="34"/>
    </row>
    <row r="107" spans="1:16" s="17" customFormat="1" ht="15">
      <c r="A107" s="33"/>
      <c r="B107" s="33"/>
      <c r="C107" s="33"/>
      <c r="D107" s="49"/>
      <c r="E107" s="49"/>
      <c r="F107" s="50"/>
      <c r="G107" s="49"/>
      <c r="H107" s="50"/>
      <c r="I107" s="49"/>
      <c r="J107" s="50"/>
      <c r="K107" s="49"/>
      <c r="L107" s="50"/>
      <c r="M107" s="49"/>
      <c r="N107" s="50"/>
      <c r="O107" s="34"/>
      <c r="P107" s="34"/>
    </row>
    <row r="108" spans="1:16" s="17" customFormat="1" ht="15">
      <c r="A108" s="33" t="s">
        <v>89</v>
      </c>
      <c r="B108" s="33"/>
      <c r="C108" s="33"/>
      <c r="D108" s="49"/>
      <c r="E108" s="49"/>
      <c r="F108" s="50" t="s">
        <v>90</v>
      </c>
      <c r="G108" s="49"/>
      <c r="H108" s="50"/>
      <c r="I108" s="49"/>
      <c r="J108" s="50"/>
      <c r="K108" s="49"/>
      <c r="L108" s="50"/>
      <c r="M108" s="49"/>
      <c r="N108" s="50"/>
      <c r="O108" s="34"/>
      <c r="P108" s="34"/>
    </row>
    <row r="109" spans="1:14" s="17" customFormat="1" ht="15">
      <c r="A109" s="19"/>
      <c r="B109" s="19"/>
      <c r="C109" s="19"/>
      <c r="D109" s="48"/>
      <c r="E109" s="51"/>
      <c r="F109" s="48"/>
      <c r="G109" s="51"/>
      <c r="H109" s="48"/>
      <c r="I109" s="51"/>
      <c r="J109" s="48"/>
      <c r="K109" s="51"/>
      <c r="L109" s="48"/>
      <c r="M109" s="51"/>
      <c r="N109" s="48"/>
    </row>
    <row r="110" spans="1:14" s="17" customFormat="1" ht="15.75" thickBot="1">
      <c r="A110" s="19"/>
      <c r="B110" s="19"/>
      <c r="C110" s="19"/>
      <c r="D110" s="48"/>
      <c r="E110" s="51"/>
      <c r="F110" s="48"/>
      <c r="G110" s="51"/>
      <c r="H110" s="48"/>
      <c r="I110" s="51"/>
      <c r="J110" s="48"/>
      <c r="K110" s="51"/>
      <c r="L110" s="48"/>
      <c r="M110" s="51"/>
      <c r="N110" s="48"/>
    </row>
    <row r="111" spans="1:14" s="17" customFormat="1" ht="21" customHeight="1">
      <c r="A111" s="20" t="s">
        <v>91</v>
      </c>
      <c r="B111" s="21"/>
      <c r="C111" s="21"/>
      <c r="D111" s="52"/>
      <c r="E111" s="53"/>
      <c r="F111" s="52"/>
      <c r="G111" s="53"/>
      <c r="H111" s="52"/>
      <c r="I111" s="53"/>
      <c r="J111" s="52"/>
      <c r="K111" s="53"/>
      <c r="L111" s="52"/>
      <c r="M111" s="53"/>
      <c r="N111" s="54"/>
    </row>
    <row r="112" spans="1:14" s="17" customFormat="1" ht="15">
      <c r="A112" s="22"/>
      <c r="B112" s="23"/>
      <c r="C112" s="23"/>
      <c r="D112" s="55"/>
      <c r="E112" s="56"/>
      <c r="F112" s="55"/>
      <c r="G112" s="56"/>
      <c r="H112" s="55"/>
      <c r="I112" s="56"/>
      <c r="J112" s="55"/>
      <c r="K112" s="56"/>
      <c r="L112" s="55"/>
      <c r="M112" s="56"/>
      <c r="N112" s="57"/>
    </row>
    <row r="113" spans="1:14" s="17" customFormat="1" ht="15">
      <c r="A113" s="58"/>
      <c r="B113" s="24" t="s">
        <v>92</v>
      </c>
      <c r="C113" s="25" t="s">
        <v>93</v>
      </c>
      <c r="D113" s="59"/>
      <c r="E113" s="60"/>
      <c r="F113" s="59"/>
      <c r="G113" s="60"/>
      <c r="H113" s="59"/>
      <c r="I113" s="60"/>
      <c r="J113" s="59"/>
      <c r="K113" s="60"/>
      <c r="L113" s="59"/>
      <c r="M113" s="60"/>
      <c r="N113" s="61"/>
    </row>
    <row r="114" spans="1:14" s="17" customFormat="1" ht="15">
      <c r="A114" s="58"/>
      <c r="B114" s="25"/>
      <c r="C114" s="25"/>
      <c r="D114" s="59"/>
      <c r="E114" s="60"/>
      <c r="F114" s="59"/>
      <c r="G114" s="60"/>
      <c r="H114" s="59"/>
      <c r="I114" s="60"/>
      <c r="J114" s="59"/>
      <c r="K114" s="60"/>
      <c r="L114" s="59"/>
      <c r="M114" s="60"/>
      <c r="N114" s="61"/>
    </row>
    <row r="115" spans="1:14" s="17" customFormat="1" ht="31.5" customHeight="1">
      <c r="A115" s="58"/>
      <c r="B115" s="24" t="s">
        <v>94</v>
      </c>
      <c r="C115" s="91" t="s">
        <v>95</v>
      </c>
      <c r="D115" s="91"/>
      <c r="E115" s="91"/>
      <c r="F115" s="91"/>
      <c r="G115" s="91"/>
      <c r="H115" s="91"/>
      <c r="I115" s="91"/>
      <c r="J115" s="91"/>
      <c r="K115" s="91"/>
      <c r="L115" s="91"/>
      <c r="M115" s="91"/>
      <c r="N115" s="92"/>
    </row>
    <row r="116" spans="1:14" s="17" customFormat="1" ht="15">
      <c r="A116" s="58"/>
      <c r="B116" s="25"/>
      <c r="C116" s="25"/>
      <c r="D116" s="59"/>
      <c r="E116" s="60"/>
      <c r="F116" s="59"/>
      <c r="G116" s="60"/>
      <c r="H116" s="59"/>
      <c r="I116" s="60"/>
      <c r="J116" s="59"/>
      <c r="K116" s="60"/>
      <c r="L116" s="59"/>
      <c r="M116" s="60"/>
      <c r="N116" s="61"/>
    </row>
    <row r="117" spans="1:14" s="17" customFormat="1" ht="15">
      <c r="A117" s="58"/>
      <c r="B117" s="24" t="s">
        <v>96</v>
      </c>
      <c r="C117" s="25" t="s">
        <v>97</v>
      </c>
      <c r="D117" s="59"/>
      <c r="E117" s="60"/>
      <c r="F117" s="59"/>
      <c r="G117" s="60"/>
      <c r="H117" s="59"/>
      <c r="I117" s="60"/>
      <c r="J117" s="59"/>
      <c r="K117" s="60"/>
      <c r="L117" s="59"/>
      <c r="M117" s="60"/>
      <c r="N117" s="61"/>
    </row>
    <row r="118" spans="1:16" ht="15">
      <c r="A118" s="26"/>
      <c r="B118" s="27"/>
      <c r="C118" s="27"/>
      <c r="D118" s="55"/>
      <c r="E118" s="56"/>
      <c r="F118" s="55"/>
      <c r="G118" s="56"/>
      <c r="H118" s="55"/>
      <c r="I118" s="56"/>
      <c r="J118" s="55"/>
      <c r="K118" s="56"/>
      <c r="L118" s="55"/>
      <c r="M118" s="56"/>
      <c r="N118" s="57"/>
      <c r="O118"/>
      <c r="P118"/>
    </row>
    <row r="119" spans="1:16" ht="15.75" thickBot="1">
      <c r="A119" s="28"/>
      <c r="B119" s="29"/>
      <c r="C119" s="29"/>
      <c r="D119" s="62"/>
      <c r="E119" s="63"/>
      <c r="F119" s="30" t="s">
        <v>98</v>
      </c>
      <c r="G119" s="63"/>
      <c r="H119" s="62"/>
      <c r="I119" s="63"/>
      <c r="J119" s="62"/>
      <c r="K119" s="63"/>
      <c r="L119" s="62"/>
      <c r="M119" s="63"/>
      <c r="N119" s="64"/>
      <c r="O119"/>
      <c r="P119"/>
    </row>
  </sheetData>
  <sheetProtection/>
  <mergeCells count="7">
    <mergeCell ref="C115:N115"/>
    <mergeCell ref="A1:P1"/>
    <mergeCell ref="A2:P2"/>
    <mergeCell ref="A3:P3"/>
    <mergeCell ref="A4:P4"/>
    <mergeCell ref="F6:P6"/>
    <mergeCell ref="B70:P70"/>
  </mergeCells>
  <printOptions/>
  <pageMargins left="0.44" right="0.25" top="0.42" bottom="0.44" header="0.3" footer="0.3"/>
  <pageSetup fitToHeight="2" horizontalDpi="600" verticalDpi="600" orientation="portrait" scale="61" r:id="rId4"/>
  <headerFooter alignWithMargins="0">
    <oddFooter>&amp;R&amp;"Arial,Bold"&amp;8 Page &amp;P of &amp;N</oddFooter>
  </headerFooter>
  <rowBreaks count="1" manualBreakCount="1">
    <brk id="70" max="255" man="1"/>
  </rowBreaks>
  <colBreaks count="1" manualBreakCount="1">
    <brk id="16"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P113"/>
  <sheetViews>
    <sheetView zoomScalePageLayoutView="0" workbookViewId="0" topLeftCell="A1">
      <selection activeCell="A1" sqref="A1:P1"/>
    </sheetView>
  </sheetViews>
  <sheetFormatPr defaultColWidth="9.140625" defaultRowHeight="15"/>
  <cols>
    <col min="1" max="4" width="3.00390625" style="4" customWidth="1"/>
    <col min="5" max="5" width="30.8515625" style="4" customWidth="1"/>
    <col min="6" max="6" width="14.00390625" style="5" bestFit="1" customWidth="1"/>
    <col min="7" max="7" width="2.28125" style="5" customWidth="1"/>
    <col min="8" max="8" width="14.8515625" style="5" bestFit="1" customWidth="1"/>
    <col min="9" max="9" width="2.28125" style="5" customWidth="1"/>
    <col min="10" max="10" width="10.140625" style="5" bestFit="1" customWidth="1"/>
    <col min="11" max="11" width="2.28125" style="5" customWidth="1"/>
    <col min="12" max="12" width="13.421875" style="5" customWidth="1"/>
    <col min="13" max="13" width="2.28125" style="5" customWidth="1"/>
    <col min="14" max="14" width="13.421875" style="5" customWidth="1"/>
    <col min="15" max="15" width="2.28125" style="5" customWidth="1"/>
    <col min="16" max="16" width="12.140625" style="5" bestFit="1" customWidth="1"/>
  </cols>
  <sheetData>
    <row r="1" spans="1:16" ht="15.75">
      <c r="A1" s="93" t="s">
        <v>67</v>
      </c>
      <c r="B1" s="93"/>
      <c r="C1" s="93"/>
      <c r="D1" s="93"/>
      <c r="E1" s="93"/>
      <c r="F1" s="93"/>
      <c r="G1" s="93"/>
      <c r="H1" s="93"/>
      <c r="I1" s="93"/>
      <c r="J1" s="93"/>
      <c r="K1" s="93"/>
      <c r="L1" s="93"/>
      <c r="M1" s="93"/>
      <c r="N1" s="93"/>
      <c r="O1" s="93"/>
      <c r="P1" s="93"/>
    </row>
    <row r="2" spans="1:16" ht="15.75">
      <c r="A2" s="98" t="s">
        <v>111</v>
      </c>
      <c r="B2" s="98"/>
      <c r="C2" s="98"/>
      <c r="D2" s="98"/>
      <c r="E2" s="98"/>
      <c r="F2" s="98"/>
      <c r="G2" s="98"/>
      <c r="H2" s="98"/>
      <c r="I2" s="98"/>
      <c r="J2" s="98"/>
      <c r="K2" s="98"/>
      <c r="L2" s="98"/>
      <c r="M2" s="98"/>
      <c r="N2" s="98"/>
      <c r="O2" s="98"/>
      <c r="P2" s="98"/>
    </row>
    <row r="3" spans="1:16" ht="15">
      <c r="A3" s="94"/>
      <c r="B3" s="94"/>
      <c r="C3" s="94"/>
      <c r="D3" s="94"/>
      <c r="E3" s="94"/>
      <c r="F3" s="94"/>
      <c r="G3" s="94"/>
      <c r="H3" s="94"/>
      <c r="I3" s="94"/>
      <c r="J3" s="94"/>
      <c r="K3" s="94"/>
      <c r="L3" s="94"/>
      <c r="M3" s="94"/>
      <c r="N3" s="94"/>
      <c r="O3" s="94"/>
      <c r="P3" s="94"/>
    </row>
    <row r="4" spans="1:16" ht="15">
      <c r="A4" s="94" t="s">
        <v>112</v>
      </c>
      <c r="B4" s="94"/>
      <c r="C4" s="94"/>
      <c r="D4" s="94"/>
      <c r="E4" s="94"/>
      <c r="F4" s="94"/>
      <c r="G4" s="94"/>
      <c r="H4" s="94"/>
      <c r="I4" s="94"/>
      <c r="J4" s="94"/>
      <c r="K4" s="94"/>
      <c r="L4" s="94"/>
      <c r="M4" s="94"/>
      <c r="N4" s="94"/>
      <c r="O4" s="94"/>
      <c r="P4" s="94"/>
    </row>
    <row r="5" spans="1:16" ht="15.75">
      <c r="A5" s="7"/>
      <c r="B5" s="7"/>
      <c r="C5" s="7"/>
      <c r="D5" s="7"/>
      <c r="E5" s="7"/>
      <c r="F5" s="7"/>
      <c r="G5" s="7"/>
      <c r="H5" s="7"/>
      <c r="I5" s="7"/>
      <c r="J5" s="7"/>
      <c r="K5" s="7"/>
      <c r="L5" s="7"/>
      <c r="M5" s="7"/>
      <c r="N5" s="7"/>
      <c r="O5" s="7"/>
      <c r="P5" s="7"/>
    </row>
    <row r="6" spans="1:16" ht="15">
      <c r="A6" s="1"/>
      <c r="B6" s="1"/>
      <c r="C6" s="1"/>
      <c r="D6" s="1"/>
      <c r="E6" s="1"/>
      <c r="F6" s="95" t="s">
        <v>68</v>
      </c>
      <c r="G6" s="95"/>
      <c r="H6" s="95"/>
      <c r="I6" s="95"/>
      <c r="J6" s="95"/>
      <c r="K6" s="95"/>
      <c r="L6" s="95"/>
      <c r="M6" s="95"/>
      <c r="N6" s="95"/>
      <c r="O6" s="95"/>
      <c r="P6" s="95"/>
    </row>
    <row r="7" spans="1:16" ht="15">
      <c r="A7" s="1"/>
      <c r="B7" s="1"/>
      <c r="C7" s="1"/>
      <c r="D7" s="1"/>
      <c r="E7" s="1"/>
      <c r="F7" s="10" t="s">
        <v>69</v>
      </c>
      <c r="G7" s="9"/>
      <c r="H7" s="10" t="s">
        <v>71</v>
      </c>
      <c r="I7" s="9"/>
      <c r="J7" s="10" t="s">
        <v>72</v>
      </c>
      <c r="K7" s="9"/>
      <c r="L7" s="10" t="s">
        <v>75</v>
      </c>
      <c r="M7" s="10"/>
      <c r="N7" s="10" t="s">
        <v>77</v>
      </c>
      <c r="O7" s="10"/>
      <c r="P7" s="10" t="s">
        <v>75</v>
      </c>
    </row>
    <row r="8" spans="1:16" ht="15">
      <c r="A8" s="1"/>
      <c r="B8" s="1"/>
      <c r="C8" s="1"/>
      <c r="D8" s="1"/>
      <c r="E8" s="1"/>
      <c r="F8" s="10" t="s">
        <v>70</v>
      </c>
      <c r="G8" s="9"/>
      <c r="H8" s="10" t="s">
        <v>0</v>
      </c>
      <c r="I8" s="9"/>
      <c r="J8" s="10" t="s">
        <v>73</v>
      </c>
      <c r="K8" s="9"/>
      <c r="L8" s="10" t="s">
        <v>70</v>
      </c>
      <c r="M8" s="10"/>
      <c r="N8" s="10" t="s">
        <v>0</v>
      </c>
      <c r="O8" s="10"/>
      <c r="P8" s="10" t="s">
        <v>78</v>
      </c>
    </row>
    <row r="9" spans="1:16" s="3" customFormat="1" ht="15">
      <c r="A9" s="2"/>
      <c r="B9" s="2"/>
      <c r="C9" s="2"/>
      <c r="D9" s="2"/>
      <c r="E9" s="2"/>
      <c r="F9" s="11" t="s">
        <v>113</v>
      </c>
      <c r="G9" s="8"/>
      <c r="H9" s="11" t="s">
        <v>114</v>
      </c>
      <c r="I9" s="12"/>
      <c r="J9" s="11" t="s">
        <v>74</v>
      </c>
      <c r="K9" s="12"/>
      <c r="L9" s="11" t="s">
        <v>76</v>
      </c>
      <c r="M9" s="13"/>
      <c r="N9" s="31" t="s">
        <v>76</v>
      </c>
      <c r="O9" s="13"/>
      <c r="P9" s="32" t="s">
        <v>0</v>
      </c>
    </row>
    <row r="10" spans="1:16" ht="15">
      <c r="A10" s="1"/>
      <c r="B10" s="1" t="s">
        <v>104</v>
      </c>
      <c r="D10" s="1"/>
      <c r="E10" s="1"/>
      <c r="F10" s="35"/>
      <c r="G10" s="35"/>
      <c r="H10" s="35"/>
      <c r="I10" s="35"/>
      <c r="J10" s="35"/>
      <c r="K10" s="35"/>
      <c r="L10" s="35"/>
      <c r="M10" s="35"/>
      <c r="N10" s="35"/>
      <c r="O10" s="35"/>
      <c r="P10" s="35"/>
    </row>
    <row r="11" spans="1:16" ht="15">
      <c r="A11" s="1"/>
      <c r="B11" s="1"/>
      <c r="C11" s="1"/>
      <c r="D11" s="1" t="s">
        <v>7</v>
      </c>
      <c r="E11" s="1"/>
      <c r="F11" s="35">
        <v>28875.5</v>
      </c>
      <c r="G11" s="35"/>
      <c r="H11" s="35">
        <f>+N11-F11</f>
        <v>-6299.5</v>
      </c>
      <c r="I11" s="35"/>
      <c r="J11" s="35">
        <v>6000</v>
      </c>
      <c r="K11" s="35"/>
      <c r="L11" s="35">
        <f>+F11+H11+J11</f>
        <v>28576</v>
      </c>
      <c r="M11" s="35"/>
      <c r="N11" s="35">
        <v>22576</v>
      </c>
      <c r="O11" s="35"/>
      <c r="P11" s="35">
        <f>+L11-N11</f>
        <v>6000</v>
      </c>
    </row>
    <row r="12" spans="1:16" ht="15">
      <c r="A12" s="1"/>
      <c r="B12" s="1"/>
      <c r="C12" s="1"/>
      <c r="D12" s="1" t="s">
        <v>20</v>
      </c>
      <c r="E12" s="1"/>
      <c r="F12" s="35">
        <v>842.09</v>
      </c>
      <c r="G12" s="35"/>
      <c r="H12" s="35">
        <f>+N12-F12</f>
        <v>2632.91</v>
      </c>
      <c r="I12" s="35"/>
      <c r="J12" s="35"/>
      <c r="K12" s="35"/>
      <c r="L12" s="35">
        <f>+F12+H12+J12</f>
        <v>3475</v>
      </c>
      <c r="M12" s="35"/>
      <c r="N12" s="35">
        <v>3475</v>
      </c>
      <c r="O12" s="35"/>
      <c r="P12" s="35">
        <f>+L12-N12</f>
        <v>0</v>
      </c>
    </row>
    <row r="13" spans="1:16" ht="15">
      <c r="A13" s="1"/>
      <c r="B13" s="1"/>
      <c r="C13" s="1"/>
      <c r="D13" s="1" t="s">
        <v>5</v>
      </c>
      <c r="E13" s="1"/>
      <c r="F13" s="35">
        <v>1123.53</v>
      </c>
      <c r="G13" s="35"/>
      <c r="H13" s="35">
        <f>+N13-F13</f>
        <v>1196.47</v>
      </c>
      <c r="I13" s="35"/>
      <c r="J13" s="35"/>
      <c r="K13" s="35"/>
      <c r="L13" s="35">
        <f>+F13+H13+J13</f>
        <v>2320</v>
      </c>
      <c r="M13" s="35"/>
      <c r="N13" s="35">
        <v>2320</v>
      </c>
      <c r="O13" s="35"/>
      <c r="P13" s="35">
        <f>+L13-N13</f>
        <v>0</v>
      </c>
    </row>
    <row r="14" spans="1:16" ht="15">
      <c r="A14" s="1"/>
      <c r="B14" s="1"/>
      <c r="C14" s="1"/>
      <c r="D14" s="1" t="s">
        <v>6</v>
      </c>
      <c r="E14" s="1"/>
      <c r="F14" s="35">
        <v>2640.96</v>
      </c>
      <c r="G14" s="35"/>
      <c r="H14" s="35">
        <f>+N14-F14</f>
        <v>-540.96</v>
      </c>
      <c r="I14" s="35"/>
      <c r="J14" s="35">
        <v>500</v>
      </c>
      <c r="K14" s="35"/>
      <c r="L14" s="35">
        <f>+F14+H14+J14</f>
        <v>2600</v>
      </c>
      <c r="M14" s="35"/>
      <c r="N14" s="35">
        <v>2100</v>
      </c>
      <c r="O14" s="35"/>
      <c r="P14" s="35">
        <f>+L14-N14</f>
        <v>500</v>
      </c>
    </row>
    <row r="15" spans="1:16" ht="15">
      <c r="A15" s="1"/>
      <c r="B15" s="1"/>
      <c r="C15" s="1"/>
      <c r="D15" s="1" t="s">
        <v>8</v>
      </c>
      <c r="E15" s="1"/>
      <c r="F15" s="35">
        <v>2562</v>
      </c>
      <c r="G15" s="35"/>
      <c r="H15" s="35">
        <f>+N15-F15</f>
        <v>-1514</v>
      </c>
      <c r="I15" s="35"/>
      <c r="J15" s="35"/>
      <c r="K15" s="35"/>
      <c r="L15" s="35">
        <f>+F15+H15+J15</f>
        <v>1048</v>
      </c>
      <c r="M15" s="35"/>
      <c r="N15" s="35">
        <v>1048</v>
      </c>
      <c r="O15" s="35"/>
      <c r="P15" s="35">
        <f>+L15-N15</f>
        <v>0</v>
      </c>
    </row>
    <row r="16" spans="1:16" ht="15">
      <c r="A16" s="1"/>
      <c r="B16" s="1"/>
      <c r="C16" s="1"/>
      <c r="D16" s="1" t="s">
        <v>1</v>
      </c>
      <c r="E16" s="1"/>
      <c r="F16" s="35"/>
      <c r="G16" s="35"/>
      <c r="H16" s="35"/>
      <c r="I16" s="35"/>
      <c r="J16" s="35"/>
      <c r="K16" s="35"/>
      <c r="L16" s="35"/>
      <c r="M16" s="35"/>
      <c r="N16" s="35"/>
      <c r="O16" s="35"/>
      <c r="P16" s="35"/>
    </row>
    <row r="17" spans="1:16" ht="15">
      <c r="A17" s="1"/>
      <c r="B17" s="1"/>
      <c r="C17" s="1"/>
      <c r="D17" s="1"/>
      <c r="E17" s="1" t="s">
        <v>3</v>
      </c>
      <c r="F17" s="35">
        <v>11700</v>
      </c>
      <c r="G17" s="35"/>
      <c r="H17" s="35">
        <f>+N17-F17</f>
        <v>6110</v>
      </c>
      <c r="I17" s="35"/>
      <c r="J17" s="35"/>
      <c r="K17" s="35"/>
      <c r="L17" s="35">
        <f>+F17+H17+J17</f>
        <v>17810</v>
      </c>
      <c r="M17" s="35"/>
      <c r="N17" s="35">
        <v>17810</v>
      </c>
      <c r="O17" s="35"/>
      <c r="P17" s="35">
        <f>+L17-N17</f>
        <v>0</v>
      </c>
    </row>
    <row r="18" spans="1:16" ht="15">
      <c r="A18" s="1"/>
      <c r="B18" s="1"/>
      <c r="C18" s="1"/>
      <c r="D18" s="1"/>
      <c r="E18" s="1" t="s">
        <v>2</v>
      </c>
      <c r="F18" s="37">
        <v>0</v>
      </c>
      <c r="G18" s="35"/>
      <c r="H18" s="37">
        <f>+N18-F18</f>
        <v>-17736</v>
      </c>
      <c r="I18" s="35"/>
      <c r="J18" s="37"/>
      <c r="K18" s="35"/>
      <c r="L18" s="37">
        <f>+F18+H18+J18</f>
        <v>-17736</v>
      </c>
      <c r="M18" s="35"/>
      <c r="N18" s="37">
        <v>-17736</v>
      </c>
      <c r="O18" s="35"/>
      <c r="P18" s="37">
        <f>+L18-N18</f>
        <v>0</v>
      </c>
    </row>
    <row r="19" spans="1:16" ht="15">
      <c r="A19" s="1"/>
      <c r="B19" s="1"/>
      <c r="C19" s="1"/>
      <c r="D19" s="1" t="s">
        <v>4</v>
      </c>
      <c r="E19" s="1"/>
      <c r="F19" s="35">
        <f>ROUND(SUM(F16:F18),5)</f>
        <v>11700</v>
      </c>
      <c r="G19" s="35"/>
      <c r="H19" s="35">
        <f>ROUND(SUM(H16:H18),5)</f>
        <v>-11626</v>
      </c>
      <c r="I19" s="35"/>
      <c r="J19" s="35">
        <f>ROUND(SUM(J16:J18),5)</f>
        <v>0</v>
      </c>
      <c r="K19" s="35"/>
      <c r="L19" s="35">
        <f>ROUND(SUM(L16:L18),5)</f>
        <v>74</v>
      </c>
      <c r="M19" s="35"/>
      <c r="N19" s="35">
        <f>ROUND(SUM(N16:N18),5)</f>
        <v>74</v>
      </c>
      <c r="O19" s="35"/>
      <c r="P19" s="35">
        <f>ROUND(SUM(P16:P18),5)</f>
        <v>0</v>
      </c>
    </row>
    <row r="20" spans="1:16" ht="15">
      <c r="A20" s="1"/>
      <c r="B20" s="1"/>
      <c r="C20" s="1"/>
      <c r="D20" s="1" t="s">
        <v>21</v>
      </c>
      <c r="E20" s="1"/>
      <c r="F20" s="35"/>
      <c r="G20" s="35"/>
      <c r="H20" s="35"/>
      <c r="I20" s="35"/>
      <c r="J20" s="35"/>
      <c r="K20" s="35"/>
      <c r="L20" s="35"/>
      <c r="M20" s="35"/>
      <c r="N20" s="35"/>
      <c r="O20" s="35"/>
      <c r="P20" s="35"/>
    </row>
    <row r="21" spans="1:16" s="15" customFormat="1" ht="15">
      <c r="A21" s="14"/>
      <c r="B21" s="14"/>
      <c r="C21" s="14"/>
      <c r="D21" s="14"/>
      <c r="E21" s="14" t="s">
        <v>25</v>
      </c>
      <c r="F21" s="36">
        <v>2461.5</v>
      </c>
      <c r="G21" s="36"/>
      <c r="H21" s="36">
        <f>+N21-F21</f>
        <v>6538.5</v>
      </c>
      <c r="I21" s="36"/>
      <c r="J21" s="36"/>
      <c r="K21" s="36"/>
      <c r="L21" s="36">
        <f>+F21+H21+J21</f>
        <v>9000</v>
      </c>
      <c r="M21" s="36"/>
      <c r="N21" s="36">
        <v>9000</v>
      </c>
      <c r="O21" s="36"/>
      <c r="P21" s="36">
        <f>+L21-N21</f>
        <v>0</v>
      </c>
    </row>
    <row r="22" spans="1:16" ht="15">
      <c r="A22" s="1"/>
      <c r="B22" s="1"/>
      <c r="C22" s="1"/>
      <c r="D22" s="1"/>
      <c r="E22" s="1" t="s">
        <v>22</v>
      </c>
      <c r="F22" s="35">
        <v>0</v>
      </c>
      <c r="G22" s="35"/>
      <c r="H22" s="35">
        <f>+N22-F22</f>
        <v>-250</v>
      </c>
      <c r="I22" s="35"/>
      <c r="J22" s="35"/>
      <c r="K22" s="35"/>
      <c r="L22" s="35">
        <f>+F22+H22+J22</f>
        <v>-250</v>
      </c>
      <c r="M22" s="35"/>
      <c r="N22" s="35">
        <v>-250</v>
      </c>
      <c r="O22" s="35"/>
      <c r="P22" s="35">
        <f>+L22-N22</f>
        <v>0</v>
      </c>
    </row>
    <row r="23" spans="1:16" ht="15">
      <c r="A23" s="1"/>
      <c r="B23" s="1"/>
      <c r="C23" s="1"/>
      <c r="D23" s="1"/>
      <c r="E23" s="1" t="s">
        <v>23</v>
      </c>
      <c r="F23" s="35">
        <v>0</v>
      </c>
      <c r="G23" s="35"/>
      <c r="H23" s="35">
        <f>+N23-F23</f>
        <v>-650</v>
      </c>
      <c r="I23" s="35"/>
      <c r="J23" s="35"/>
      <c r="K23" s="35"/>
      <c r="L23" s="35">
        <f>+F23+H23+J23</f>
        <v>-650</v>
      </c>
      <c r="M23" s="35"/>
      <c r="N23" s="35">
        <v>-650</v>
      </c>
      <c r="O23" s="35"/>
      <c r="P23" s="35">
        <f>+L23-N23</f>
        <v>0</v>
      </c>
    </row>
    <row r="24" spans="1:16" ht="15">
      <c r="A24" s="1"/>
      <c r="B24" s="1"/>
      <c r="C24" s="1"/>
      <c r="D24" s="1"/>
      <c r="E24" s="1" t="s">
        <v>24</v>
      </c>
      <c r="F24" s="37">
        <v>0</v>
      </c>
      <c r="G24" s="35"/>
      <c r="H24" s="37">
        <f>+N24-F24</f>
        <v>-8100</v>
      </c>
      <c r="I24" s="35"/>
      <c r="J24" s="37"/>
      <c r="K24" s="35"/>
      <c r="L24" s="37">
        <f>+F24+H24+J24</f>
        <v>-8100</v>
      </c>
      <c r="M24" s="35"/>
      <c r="N24" s="37">
        <v>-8100</v>
      </c>
      <c r="O24" s="35"/>
      <c r="P24" s="37">
        <f>+L24-N24</f>
        <v>0</v>
      </c>
    </row>
    <row r="25" spans="1:16" ht="15">
      <c r="A25" s="1"/>
      <c r="B25" s="1"/>
      <c r="C25" s="1"/>
      <c r="D25" s="1" t="s">
        <v>26</v>
      </c>
      <c r="E25" s="1"/>
      <c r="F25" s="35">
        <f>ROUND(SUM(F20:F24),5)</f>
        <v>2461.5</v>
      </c>
      <c r="G25" s="35"/>
      <c r="H25" s="35">
        <f>ROUND(SUM(H20:H24),5)</f>
        <v>-2461.5</v>
      </c>
      <c r="I25" s="35"/>
      <c r="J25" s="35">
        <f>ROUND(SUM(J20:J24),5)</f>
        <v>0</v>
      </c>
      <c r="K25" s="35"/>
      <c r="L25" s="35">
        <f>ROUND(SUM(L20:L24),5)</f>
        <v>0</v>
      </c>
      <c r="M25" s="35"/>
      <c r="N25" s="35">
        <f>ROUND(SUM(N20:N24),5)</f>
        <v>0</v>
      </c>
      <c r="O25" s="35"/>
      <c r="P25" s="35">
        <f>ROUND(SUM(P20:P24),5)</f>
        <v>0</v>
      </c>
    </row>
    <row r="26" spans="1:16" ht="15">
      <c r="A26" s="1"/>
      <c r="B26" s="1"/>
      <c r="C26" s="1"/>
      <c r="D26" s="1" t="s">
        <v>9</v>
      </c>
      <c r="E26" s="1"/>
      <c r="F26" s="35"/>
      <c r="G26" s="35"/>
      <c r="H26" s="35"/>
      <c r="I26" s="35"/>
      <c r="J26" s="35"/>
      <c r="K26" s="35"/>
      <c r="L26" s="35"/>
      <c r="M26" s="35"/>
      <c r="N26" s="35"/>
      <c r="O26" s="35"/>
      <c r="P26" s="35"/>
    </row>
    <row r="27" spans="1:16" ht="15">
      <c r="A27" s="1"/>
      <c r="B27" s="1"/>
      <c r="C27" s="1"/>
      <c r="D27" s="1"/>
      <c r="E27" s="1" t="s">
        <v>12</v>
      </c>
      <c r="F27" s="35">
        <v>0</v>
      </c>
      <c r="G27" s="35"/>
      <c r="H27" s="35">
        <f>+N27-F27</f>
        <v>6750</v>
      </c>
      <c r="I27" s="35"/>
      <c r="J27" s="35"/>
      <c r="K27" s="35"/>
      <c r="L27" s="35">
        <f>+F27+H27+J27</f>
        <v>6750</v>
      </c>
      <c r="M27" s="35"/>
      <c r="N27" s="35">
        <v>6750</v>
      </c>
      <c r="O27" s="35"/>
      <c r="P27" s="35">
        <f>+L27-N27</f>
        <v>0</v>
      </c>
    </row>
    <row r="28" spans="1:16" ht="15">
      <c r="A28" s="1"/>
      <c r="B28" s="1"/>
      <c r="C28" s="1"/>
      <c r="D28" s="1"/>
      <c r="E28" s="1" t="s">
        <v>10</v>
      </c>
      <c r="F28" s="35">
        <v>0</v>
      </c>
      <c r="G28" s="35"/>
      <c r="H28" s="35">
        <f>+N28-F28</f>
        <v>-375</v>
      </c>
      <c r="I28" s="35"/>
      <c r="J28" s="35"/>
      <c r="K28" s="35"/>
      <c r="L28" s="35">
        <f>+F28+H28+J28</f>
        <v>-375</v>
      </c>
      <c r="M28" s="35"/>
      <c r="N28" s="35">
        <v>-375</v>
      </c>
      <c r="O28" s="35"/>
      <c r="P28" s="35">
        <f>+L28-N28</f>
        <v>0</v>
      </c>
    </row>
    <row r="29" spans="1:16" ht="15">
      <c r="A29" s="1"/>
      <c r="B29" s="1"/>
      <c r="C29" s="1"/>
      <c r="D29" s="1"/>
      <c r="E29" s="1" t="s">
        <v>11</v>
      </c>
      <c r="F29" s="35">
        <v>0</v>
      </c>
      <c r="G29" s="35"/>
      <c r="H29" s="35">
        <f>+N29-F29</f>
        <v>-2375</v>
      </c>
      <c r="I29" s="35"/>
      <c r="J29" s="35"/>
      <c r="K29" s="35"/>
      <c r="L29" s="35">
        <f>+F29+H29+J29</f>
        <v>-2375</v>
      </c>
      <c r="M29" s="35"/>
      <c r="N29" s="35">
        <v>-2375</v>
      </c>
      <c r="O29" s="35"/>
      <c r="P29" s="35">
        <f>+L29-N29</f>
        <v>0</v>
      </c>
    </row>
    <row r="30" spans="1:16" ht="15">
      <c r="A30" s="1"/>
      <c r="B30" s="1"/>
      <c r="C30" s="1"/>
      <c r="D30" s="1"/>
      <c r="E30" s="1" t="s">
        <v>13</v>
      </c>
      <c r="F30" s="37">
        <v>0</v>
      </c>
      <c r="G30" s="35"/>
      <c r="H30" s="37">
        <f>+N30-F30</f>
        <v>-4000</v>
      </c>
      <c r="I30" s="35"/>
      <c r="J30" s="37"/>
      <c r="K30" s="35"/>
      <c r="L30" s="37">
        <f>+F30+H30+J30</f>
        <v>-4000</v>
      </c>
      <c r="M30" s="35"/>
      <c r="N30" s="37">
        <v>-4000</v>
      </c>
      <c r="O30" s="35"/>
      <c r="P30" s="37">
        <f>+L30-N30</f>
        <v>0</v>
      </c>
    </row>
    <row r="31" spans="1:16" ht="15">
      <c r="A31" s="1"/>
      <c r="B31" s="1"/>
      <c r="C31" s="1"/>
      <c r="D31" s="1" t="s">
        <v>14</v>
      </c>
      <c r="E31" s="1"/>
      <c r="F31" s="35">
        <f>ROUND(SUM(F26:F30),5)</f>
        <v>0</v>
      </c>
      <c r="G31" s="35"/>
      <c r="H31" s="35">
        <f>ROUND(SUM(H26:H30),5)</f>
        <v>0</v>
      </c>
      <c r="I31" s="35"/>
      <c r="J31" s="35">
        <f>ROUND(SUM(J26:J30),5)</f>
        <v>0</v>
      </c>
      <c r="K31" s="35"/>
      <c r="L31" s="35">
        <f>ROUND(SUM(L26:L30),5)</f>
        <v>0</v>
      </c>
      <c r="M31" s="35"/>
      <c r="N31" s="35">
        <f>ROUND(SUM(N26:N30),5)</f>
        <v>0</v>
      </c>
      <c r="O31" s="35"/>
      <c r="P31" s="35">
        <f>ROUND(SUM(P26:P30),5)</f>
        <v>0</v>
      </c>
    </row>
    <row r="32" spans="1:16" ht="15">
      <c r="A32" s="1"/>
      <c r="B32" s="1"/>
      <c r="C32" s="1"/>
      <c r="D32" s="1" t="s">
        <v>15</v>
      </c>
      <c r="E32" s="1"/>
      <c r="F32" s="35"/>
      <c r="G32" s="35"/>
      <c r="H32" s="35"/>
      <c r="I32" s="35"/>
      <c r="J32" s="35"/>
      <c r="K32" s="35"/>
      <c r="L32" s="35"/>
      <c r="M32" s="35"/>
      <c r="N32" s="35"/>
      <c r="O32" s="35"/>
      <c r="P32" s="35"/>
    </row>
    <row r="33" spans="1:16" ht="15">
      <c r="A33" s="1"/>
      <c r="B33" s="1"/>
      <c r="C33" s="1"/>
      <c r="D33" s="1"/>
      <c r="E33" s="1" t="s">
        <v>17</v>
      </c>
      <c r="F33" s="35">
        <v>0</v>
      </c>
      <c r="G33" s="35"/>
      <c r="H33" s="35">
        <f>+N33-F33</f>
        <v>2500</v>
      </c>
      <c r="I33" s="35"/>
      <c r="J33" s="35"/>
      <c r="K33" s="35"/>
      <c r="L33" s="35">
        <f>+F33+H33+J33</f>
        <v>2500</v>
      </c>
      <c r="M33" s="35"/>
      <c r="N33" s="35">
        <v>2500</v>
      </c>
      <c r="O33" s="35"/>
      <c r="P33" s="35">
        <f>+L33-N33</f>
        <v>0</v>
      </c>
    </row>
    <row r="34" spans="1:16" ht="15">
      <c r="A34" s="1"/>
      <c r="B34" s="1"/>
      <c r="C34" s="1"/>
      <c r="D34" s="1"/>
      <c r="E34" s="1" t="s">
        <v>16</v>
      </c>
      <c r="F34" s="35">
        <v>-169.24</v>
      </c>
      <c r="G34" s="35"/>
      <c r="H34" s="35">
        <f>+N34-F34</f>
        <v>-1730.76</v>
      </c>
      <c r="I34" s="35"/>
      <c r="J34" s="35"/>
      <c r="K34" s="35"/>
      <c r="L34" s="35">
        <f>+F34+H34+J34</f>
        <v>-1900</v>
      </c>
      <c r="M34" s="35"/>
      <c r="N34" s="35">
        <v>-1900</v>
      </c>
      <c r="O34" s="35"/>
      <c r="P34" s="35">
        <f>+L34-N34</f>
        <v>0</v>
      </c>
    </row>
    <row r="35" spans="1:16" ht="15">
      <c r="A35" s="1"/>
      <c r="B35" s="1"/>
      <c r="C35" s="1"/>
      <c r="D35" s="1"/>
      <c r="E35" s="1" t="s">
        <v>18</v>
      </c>
      <c r="F35" s="37">
        <v>0</v>
      </c>
      <c r="G35" s="35"/>
      <c r="H35" s="37">
        <f>+N35-F35</f>
        <v>-600</v>
      </c>
      <c r="I35" s="35"/>
      <c r="J35" s="37"/>
      <c r="K35" s="35"/>
      <c r="L35" s="37">
        <f>+F35+H35+J35</f>
        <v>-600</v>
      </c>
      <c r="M35" s="35"/>
      <c r="N35" s="37">
        <v>-600</v>
      </c>
      <c r="O35" s="35"/>
      <c r="P35" s="37">
        <f>+L35-N35</f>
        <v>0</v>
      </c>
    </row>
    <row r="36" spans="1:16" ht="15">
      <c r="A36" s="1"/>
      <c r="B36" s="1"/>
      <c r="C36" s="1"/>
      <c r="D36" s="1" t="s">
        <v>19</v>
      </c>
      <c r="E36" s="1"/>
      <c r="F36" s="35">
        <f>ROUND(SUM(F32:F35),5)</f>
        <v>-169.24</v>
      </c>
      <c r="G36" s="35"/>
      <c r="H36" s="35">
        <f>ROUND(SUM(H32:H35),5)</f>
        <v>169.24</v>
      </c>
      <c r="I36" s="35"/>
      <c r="J36" s="35">
        <f>ROUND(SUM(J32:J35),5)</f>
        <v>0</v>
      </c>
      <c r="K36" s="35"/>
      <c r="L36" s="35">
        <f>ROUND(SUM(L32:L35),5)</f>
        <v>0</v>
      </c>
      <c r="M36" s="35"/>
      <c r="N36" s="35">
        <f>ROUND(SUM(N32:N35),5)</f>
        <v>0</v>
      </c>
      <c r="O36" s="35"/>
      <c r="P36" s="35">
        <f>ROUND(SUM(P32:P35),5)</f>
        <v>0</v>
      </c>
    </row>
    <row r="37" spans="1:16" ht="15">
      <c r="A37" s="1"/>
      <c r="B37" s="1"/>
      <c r="C37" s="1"/>
      <c r="D37" s="1" t="s">
        <v>27</v>
      </c>
      <c r="E37" s="1"/>
      <c r="F37" s="35"/>
      <c r="G37" s="35"/>
      <c r="H37" s="35"/>
      <c r="I37" s="35"/>
      <c r="J37" s="35"/>
      <c r="K37" s="35"/>
      <c r="L37" s="35"/>
      <c r="M37" s="35"/>
      <c r="N37" s="35"/>
      <c r="O37" s="35"/>
      <c r="P37" s="35"/>
    </row>
    <row r="38" spans="1:16" ht="15">
      <c r="A38" s="1"/>
      <c r="B38" s="1"/>
      <c r="C38" s="1"/>
      <c r="D38" s="1"/>
      <c r="E38" s="1" t="s">
        <v>29</v>
      </c>
      <c r="F38" s="35">
        <v>5600</v>
      </c>
      <c r="G38" s="35"/>
      <c r="H38" s="35">
        <f>+N38-F38</f>
        <v>-600</v>
      </c>
      <c r="I38" s="35"/>
      <c r="J38" s="35">
        <v>600</v>
      </c>
      <c r="K38" s="35"/>
      <c r="L38" s="35">
        <f>+F38+H38+J38</f>
        <v>5600</v>
      </c>
      <c r="M38" s="35"/>
      <c r="N38" s="35">
        <v>5000</v>
      </c>
      <c r="O38" s="35"/>
      <c r="P38" s="35">
        <f>+L38-N38</f>
        <v>600</v>
      </c>
    </row>
    <row r="39" spans="1:16" ht="15">
      <c r="A39" s="1"/>
      <c r="B39" s="1"/>
      <c r="C39" s="1"/>
      <c r="D39" s="1"/>
      <c r="E39" s="1" t="s">
        <v>28</v>
      </c>
      <c r="F39" s="37">
        <v>0</v>
      </c>
      <c r="G39" s="35"/>
      <c r="H39" s="37">
        <f>+N39-F39</f>
        <v>-5575</v>
      </c>
      <c r="I39" s="35"/>
      <c r="J39" s="37"/>
      <c r="K39" s="35"/>
      <c r="L39" s="37">
        <f>+F39+H39+J39</f>
        <v>-5575</v>
      </c>
      <c r="M39" s="35"/>
      <c r="N39" s="37">
        <v>-5575</v>
      </c>
      <c r="O39" s="35"/>
      <c r="P39" s="37">
        <f>+L39-N39</f>
        <v>0</v>
      </c>
    </row>
    <row r="40" spans="1:16" ht="15">
      <c r="A40" s="1"/>
      <c r="B40" s="1"/>
      <c r="C40" s="1"/>
      <c r="D40" s="1" t="s">
        <v>30</v>
      </c>
      <c r="E40" s="1"/>
      <c r="F40" s="37">
        <f>ROUND(SUM(F37:F39),5)</f>
        <v>5600</v>
      </c>
      <c r="G40" s="35"/>
      <c r="H40" s="37">
        <f>ROUND(SUM(H37:H39),5)</f>
        <v>-6175</v>
      </c>
      <c r="I40" s="35"/>
      <c r="J40" s="37">
        <f>ROUND(SUM(J37:J39),5)</f>
        <v>600</v>
      </c>
      <c r="K40" s="35"/>
      <c r="L40" s="37">
        <f>ROUND(SUM(L37:L39),5)</f>
        <v>25</v>
      </c>
      <c r="M40" s="35"/>
      <c r="N40" s="37">
        <f>ROUND(SUM(N37:N39),5)</f>
        <v>-575</v>
      </c>
      <c r="O40" s="35"/>
      <c r="P40" s="37">
        <f>ROUND(SUM(P37:P39),5)</f>
        <v>600</v>
      </c>
    </row>
    <row r="41" spans="1:16" s="6" customFormat="1" ht="22.5" customHeight="1">
      <c r="A41" s="16"/>
      <c r="B41" s="16"/>
      <c r="C41" s="16" t="s">
        <v>105</v>
      </c>
      <c r="D41" s="16"/>
      <c r="E41" s="16"/>
      <c r="F41" s="38">
        <f>SUM(F11:F15)+F25+F19+F31+F36+F40</f>
        <v>55636.340000000004</v>
      </c>
      <c r="G41" s="38"/>
      <c r="H41" s="38">
        <f>SUM(H11:H15)+H25+H19+H31+H36+H40</f>
        <v>-24618.34</v>
      </c>
      <c r="I41" s="38"/>
      <c r="J41" s="38">
        <f>SUM(J11:J15)+J25+J19+J31+J36+J40</f>
        <v>7100</v>
      </c>
      <c r="K41" s="38"/>
      <c r="L41" s="38">
        <f>SUM(L11:L15)+L25+L19+L31+L36+L40</f>
        <v>38118</v>
      </c>
      <c r="M41" s="38"/>
      <c r="N41" s="38">
        <f>SUM(N11:N15)+N25+N19+N31+N36+N40</f>
        <v>31018</v>
      </c>
      <c r="O41" s="38"/>
      <c r="P41" s="38">
        <f>SUM(P11:P15)+P25+P19+P31+P36+P40</f>
        <v>7100</v>
      </c>
    </row>
    <row r="42" spans="1:16" ht="22.5" customHeight="1">
      <c r="A42" s="1"/>
      <c r="B42" s="1" t="s">
        <v>106</v>
      </c>
      <c r="D42" s="1"/>
      <c r="E42" s="1"/>
      <c r="F42" s="35"/>
      <c r="G42" s="35"/>
      <c r="H42" s="35"/>
      <c r="I42" s="35"/>
      <c r="J42" s="35"/>
      <c r="K42" s="35"/>
      <c r="L42" s="35"/>
      <c r="M42" s="35"/>
      <c r="N42" s="35"/>
      <c r="O42" s="35"/>
      <c r="P42" s="35"/>
    </row>
    <row r="43" spans="1:16" ht="15">
      <c r="A43" s="1"/>
      <c r="B43" s="1"/>
      <c r="C43" s="1"/>
      <c r="D43" s="1" t="s">
        <v>33</v>
      </c>
      <c r="E43" s="1"/>
      <c r="F43" s="35">
        <v>2435</v>
      </c>
      <c r="G43" s="35"/>
      <c r="H43" s="35">
        <f aca="true" t="shared" si="0" ref="H43:H63">+N43-F43</f>
        <v>7765</v>
      </c>
      <c r="I43" s="35"/>
      <c r="J43" s="35"/>
      <c r="K43" s="35"/>
      <c r="L43" s="35">
        <f aca="true" t="shared" si="1" ref="L43:L63">+F43+H43+J43</f>
        <v>10200</v>
      </c>
      <c r="M43" s="35"/>
      <c r="N43" s="35">
        <v>10200</v>
      </c>
      <c r="O43" s="35"/>
      <c r="P43" s="35">
        <f aca="true" t="shared" si="2" ref="P43:P63">+L43-N43</f>
        <v>0</v>
      </c>
    </row>
    <row r="44" spans="1:16" ht="15">
      <c r="A44" s="1"/>
      <c r="B44" s="1"/>
      <c r="C44" s="1"/>
      <c r="D44" s="1" t="s">
        <v>50</v>
      </c>
      <c r="E44" s="1"/>
      <c r="F44" s="35">
        <v>1585.32</v>
      </c>
      <c r="G44" s="35"/>
      <c r="H44" s="35">
        <f t="shared" si="0"/>
        <v>2414.6800000000003</v>
      </c>
      <c r="I44" s="35"/>
      <c r="J44" s="35"/>
      <c r="K44" s="35"/>
      <c r="L44" s="35">
        <f t="shared" si="1"/>
        <v>4000</v>
      </c>
      <c r="M44" s="35"/>
      <c r="N44" s="35">
        <v>4000</v>
      </c>
      <c r="O44" s="35"/>
      <c r="P44" s="35">
        <f t="shared" si="2"/>
        <v>0</v>
      </c>
    </row>
    <row r="45" spans="1:16" ht="15">
      <c r="A45" s="1"/>
      <c r="B45" s="1"/>
      <c r="C45" s="1"/>
      <c r="D45" s="1" t="s">
        <v>42</v>
      </c>
      <c r="E45" s="1"/>
      <c r="F45" s="35">
        <v>542.85</v>
      </c>
      <c r="G45" s="35"/>
      <c r="H45" s="35">
        <f t="shared" si="0"/>
        <v>1857.15</v>
      </c>
      <c r="I45" s="35"/>
      <c r="J45" s="35"/>
      <c r="K45" s="35"/>
      <c r="L45" s="35">
        <f t="shared" si="1"/>
        <v>2400</v>
      </c>
      <c r="M45" s="35"/>
      <c r="N45" s="35">
        <v>2400</v>
      </c>
      <c r="O45" s="35"/>
      <c r="P45" s="35">
        <f t="shared" si="2"/>
        <v>0</v>
      </c>
    </row>
    <row r="46" spans="1:16" ht="15">
      <c r="A46" s="1"/>
      <c r="B46" s="1"/>
      <c r="C46" s="1"/>
      <c r="D46" s="1" t="s">
        <v>40</v>
      </c>
      <c r="E46" s="1"/>
      <c r="F46" s="35">
        <v>344.62</v>
      </c>
      <c r="G46" s="35"/>
      <c r="H46" s="35">
        <f t="shared" si="0"/>
        <v>1955.38</v>
      </c>
      <c r="I46" s="35"/>
      <c r="J46" s="35"/>
      <c r="K46" s="35"/>
      <c r="L46" s="35">
        <f t="shared" si="1"/>
        <v>2300</v>
      </c>
      <c r="M46" s="35"/>
      <c r="N46" s="35">
        <v>2300</v>
      </c>
      <c r="O46" s="35"/>
      <c r="P46" s="35">
        <f t="shared" si="2"/>
        <v>0</v>
      </c>
    </row>
    <row r="47" spans="1:16" ht="15">
      <c r="A47" s="1"/>
      <c r="B47" s="1"/>
      <c r="C47" s="1"/>
      <c r="D47" s="1" t="s">
        <v>45</v>
      </c>
      <c r="E47" s="1"/>
      <c r="F47" s="35">
        <v>0</v>
      </c>
      <c r="G47" s="35"/>
      <c r="H47" s="35">
        <f t="shared" si="0"/>
        <v>2000</v>
      </c>
      <c r="I47" s="35"/>
      <c r="J47" s="35"/>
      <c r="K47" s="35"/>
      <c r="L47" s="35">
        <f t="shared" si="1"/>
        <v>2000</v>
      </c>
      <c r="M47" s="35"/>
      <c r="N47" s="35">
        <v>2000</v>
      </c>
      <c r="O47" s="35"/>
      <c r="P47" s="35">
        <f t="shared" si="2"/>
        <v>0</v>
      </c>
    </row>
    <row r="48" spans="1:16" ht="15">
      <c r="A48" s="1"/>
      <c r="B48" s="1"/>
      <c r="C48" s="1"/>
      <c r="D48" s="1" t="s">
        <v>49</v>
      </c>
      <c r="E48" s="1"/>
      <c r="F48" s="35">
        <v>47.99</v>
      </c>
      <c r="G48" s="35"/>
      <c r="H48" s="35">
        <f t="shared" si="0"/>
        <v>1452.01</v>
      </c>
      <c r="I48" s="35"/>
      <c r="J48" s="35"/>
      <c r="K48" s="35"/>
      <c r="L48" s="35">
        <f t="shared" si="1"/>
        <v>1500</v>
      </c>
      <c r="M48" s="35"/>
      <c r="N48" s="35">
        <v>1500</v>
      </c>
      <c r="O48" s="35"/>
      <c r="P48" s="35">
        <f t="shared" si="2"/>
        <v>0</v>
      </c>
    </row>
    <row r="49" spans="1:16" ht="15">
      <c r="A49" s="1"/>
      <c r="B49" s="1"/>
      <c r="C49" s="1"/>
      <c r="D49" s="1" t="s">
        <v>48</v>
      </c>
      <c r="E49" s="1"/>
      <c r="F49" s="35">
        <v>0</v>
      </c>
      <c r="G49" s="35"/>
      <c r="H49" s="35">
        <f t="shared" si="0"/>
        <v>1100</v>
      </c>
      <c r="I49" s="35"/>
      <c r="J49" s="35"/>
      <c r="K49" s="35"/>
      <c r="L49" s="35">
        <f t="shared" si="1"/>
        <v>1100</v>
      </c>
      <c r="M49" s="35"/>
      <c r="N49" s="35">
        <v>1100</v>
      </c>
      <c r="O49" s="35"/>
      <c r="P49" s="35">
        <f t="shared" si="2"/>
        <v>0</v>
      </c>
    </row>
    <row r="50" spans="1:16" ht="15">
      <c r="A50" s="1"/>
      <c r="B50" s="1"/>
      <c r="C50" s="1"/>
      <c r="D50" s="1" t="s">
        <v>51</v>
      </c>
      <c r="E50" s="1"/>
      <c r="F50" s="36">
        <v>292.42</v>
      </c>
      <c r="G50" s="35"/>
      <c r="H50" s="36">
        <f t="shared" si="0"/>
        <v>807.5799999999999</v>
      </c>
      <c r="I50" s="35"/>
      <c r="J50" s="36"/>
      <c r="K50" s="35"/>
      <c r="L50" s="36">
        <f t="shared" si="1"/>
        <v>1100</v>
      </c>
      <c r="M50" s="35"/>
      <c r="N50" s="36">
        <v>1100</v>
      </c>
      <c r="O50" s="35"/>
      <c r="P50" s="35">
        <f t="shared" si="2"/>
        <v>0</v>
      </c>
    </row>
    <row r="51" spans="1:16" ht="15">
      <c r="A51" s="1"/>
      <c r="B51" s="1"/>
      <c r="C51" s="1"/>
      <c r="D51" s="1" t="s">
        <v>38</v>
      </c>
      <c r="E51" s="1"/>
      <c r="F51" s="35">
        <v>0</v>
      </c>
      <c r="G51" s="35"/>
      <c r="H51" s="35">
        <f t="shared" si="0"/>
        <v>1000</v>
      </c>
      <c r="I51" s="35"/>
      <c r="J51" s="35"/>
      <c r="K51" s="35"/>
      <c r="L51" s="35">
        <f t="shared" si="1"/>
        <v>1000</v>
      </c>
      <c r="M51" s="35"/>
      <c r="N51" s="35">
        <v>1000</v>
      </c>
      <c r="O51" s="35"/>
      <c r="P51" s="35">
        <f t="shared" si="2"/>
        <v>0</v>
      </c>
    </row>
    <row r="52" spans="1:16" ht="15">
      <c r="A52" s="1"/>
      <c r="B52" s="1"/>
      <c r="C52" s="1"/>
      <c r="D52" s="1" t="s">
        <v>44</v>
      </c>
      <c r="E52" s="1"/>
      <c r="F52" s="35">
        <v>0</v>
      </c>
      <c r="G52" s="35"/>
      <c r="H52" s="35">
        <f t="shared" si="0"/>
        <v>800</v>
      </c>
      <c r="I52" s="35"/>
      <c r="J52" s="35"/>
      <c r="K52" s="35"/>
      <c r="L52" s="35">
        <f t="shared" si="1"/>
        <v>800</v>
      </c>
      <c r="M52" s="35"/>
      <c r="N52" s="35">
        <v>800</v>
      </c>
      <c r="O52" s="35"/>
      <c r="P52" s="35">
        <f t="shared" si="2"/>
        <v>0</v>
      </c>
    </row>
    <row r="53" spans="1:16" ht="15">
      <c r="A53" s="1"/>
      <c r="B53" s="1"/>
      <c r="C53" s="1"/>
      <c r="D53" s="1" t="s">
        <v>35</v>
      </c>
      <c r="E53" s="1"/>
      <c r="F53" s="35">
        <v>-418.8</v>
      </c>
      <c r="G53" s="35"/>
      <c r="H53" s="35">
        <f t="shared" si="0"/>
        <v>1118.8</v>
      </c>
      <c r="I53" s="35"/>
      <c r="J53" s="35"/>
      <c r="K53" s="35"/>
      <c r="L53" s="35">
        <f t="shared" si="1"/>
        <v>700</v>
      </c>
      <c r="M53" s="35"/>
      <c r="N53" s="35">
        <v>700</v>
      </c>
      <c r="O53" s="35"/>
      <c r="P53" s="35">
        <f t="shared" si="2"/>
        <v>0</v>
      </c>
    </row>
    <row r="54" spans="1:16" ht="15">
      <c r="A54" s="1"/>
      <c r="B54" s="1"/>
      <c r="C54" s="1"/>
      <c r="D54" s="1" t="s">
        <v>31</v>
      </c>
      <c r="E54" s="1"/>
      <c r="F54" s="35">
        <v>0</v>
      </c>
      <c r="G54" s="35"/>
      <c r="H54" s="35">
        <f t="shared" si="0"/>
        <v>699</v>
      </c>
      <c r="I54" s="35"/>
      <c r="J54" s="35"/>
      <c r="K54" s="35"/>
      <c r="L54" s="35">
        <f t="shared" si="1"/>
        <v>699</v>
      </c>
      <c r="M54" s="35"/>
      <c r="N54" s="35">
        <v>699</v>
      </c>
      <c r="O54" s="35"/>
      <c r="P54" s="35">
        <f t="shared" si="2"/>
        <v>0</v>
      </c>
    </row>
    <row r="55" spans="1:16" ht="15">
      <c r="A55" s="1"/>
      <c r="B55" s="1"/>
      <c r="C55" s="1"/>
      <c r="D55" s="1" t="s">
        <v>46</v>
      </c>
      <c r="E55" s="1"/>
      <c r="F55" s="35">
        <v>660</v>
      </c>
      <c r="G55" s="35"/>
      <c r="H55" s="35">
        <f t="shared" si="0"/>
        <v>0</v>
      </c>
      <c r="I55" s="35"/>
      <c r="J55" s="35"/>
      <c r="K55" s="35"/>
      <c r="L55" s="35">
        <f t="shared" si="1"/>
        <v>660</v>
      </c>
      <c r="M55" s="35"/>
      <c r="N55" s="35">
        <v>660</v>
      </c>
      <c r="O55" s="35"/>
      <c r="P55" s="35">
        <f t="shared" si="2"/>
        <v>0</v>
      </c>
    </row>
    <row r="56" spans="1:16" ht="15">
      <c r="A56" s="1"/>
      <c r="B56" s="1"/>
      <c r="C56" s="1"/>
      <c r="D56" s="1" t="s">
        <v>43</v>
      </c>
      <c r="E56" s="1"/>
      <c r="F56" s="35">
        <v>104.9</v>
      </c>
      <c r="G56" s="35"/>
      <c r="H56" s="35">
        <f t="shared" si="0"/>
        <v>495.1</v>
      </c>
      <c r="I56" s="35"/>
      <c r="J56" s="35"/>
      <c r="K56" s="35"/>
      <c r="L56" s="35">
        <f t="shared" si="1"/>
        <v>600</v>
      </c>
      <c r="M56" s="35"/>
      <c r="N56" s="35">
        <v>600</v>
      </c>
      <c r="O56" s="35"/>
      <c r="P56" s="35">
        <f t="shared" si="2"/>
        <v>0</v>
      </c>
    </row>
    <row r="57" spans="1:16" ht="15">
      <c r="A57" s="1"/>
      <c r="B57" s="1"/>
      <c r="C57" s="1"/>
      <c r="D57" s="1" t="s">
        <v>34</v>
      </c>
      <c r="E57" s="1"/>
      <c r="F57" s="35">
        <v>0</v>
      </c>
      <c r="G57" s="35"/>
      <c r="H57" s="35">
        <f t="shared" si="0"/>
        <v>500</v>
      </c>
      <c r="I57" s="35"/>
      <c r="J57" s="35"/>
      <c r="K57" s="35"/>
      <c r="L57" s="35">
        <f t="shared" si="1"/>
        <v>500</v>
      </c>
      <c r="M57" s="35"/>
      <c r="N57" s="35">
        <v>500</v>
      </c>
      <c r="O57" s="35"/>
      <c r="P57" s="35">
        <f t="shared" si="2"/>
        <v>0</v>
      </c>
    </row>
    <row r="58" spans="1:16" ht="15">
      <c r="A58" s="1"/>
      <c r="B58" s="1"/>
      <c r="C58" s="1"/>
      <c r="D58" s="1" t="s">
        <v>36</v>
      </c>
      <c r="E58" s="1"/>
      <c r="F58" s="35">
        <v>0</v>
      </c>
      <c r="G58" s="35"/>
      <c r="H58" s="35">
        <f t="shared" si="0"/>
        <v>500</v>
      </c>
      <c r="I58" s="35"/>
      <c r="J58" s="35"/>
      <c r="K58" s="35"/>
      <c r="L58" s="35">
        <f t="shared" si="1"/>
        <v>500</v>
      </c>
      <c r="M58" s="35"/>
      <c r="N58" s="35">
        <v>500</v>
      </c>
      <c r="O58" s="35"/>
      <c r="P58" s="35">
        <f t="shared" si="2"/>
        <v>0</v>
      </c>
    </row>
    <row r="59" spans="1:16" ht="15">
      <c r="A59" s="1"/>
      <c r="B59" s="1"/>
      <c r="C59" s="1"/>
      <c r="D59" s="1" t="s">
        <v>37</v>
      </c>
      <c r="E59" s="1"/>
      <c r="F59" s="35">
        <v>0</v>
      </c>
      <c r="G59" s="35"/>
      <c r="H59" s="35">
        <f t="shared" si="0"/>
        <v>500</v>
      </c>
      <c r="I59" s="35"/>
      <c r="J59" s="35"/>
      <c r="K59" s="35"/>
      <c r="L59" s="35">
        <f t="shared" si="1"/>
        <v>500</v>
      </c>
      <c r="M59" s="35"/>
      <c r="N59" s="35">
        <v>500</v>
      </c>
      <c r="O59" s="35"/>
      <c r="P59" s="35">
        <f t="shared" si="2"/>
        <v>0</v>
      </c>
    </row>
    <row r="60" spans="1:16" ht="15">
      <c r="A60" s="1"/>
      <c r="B60" s="1"/>
      <c r="C60" s="1"/>
      <c r="D60" s="1" t="s">
        <v>47</v>
      </c>
      <c r="E60" s="1"/>
      <c r="F60" s="35">
        <v>0</v>
      </c>
      <c r="G60" s="35"/>
      <c r="H60" s="35">
        <f t="shared" si="0"/>
        <v>430</v>
      </c>
      <c r="I60" s="35"/>
      <c r="J60" s="35"/>
      <c r="K60" s="35"/>
      <c r="L60" s="35">
        <f t="shared" si="1"/>
        <v>430</v>
      </c>
      <c r="M60" s="35"/>
      <c r="N60" s="35">
        <v>430</v>
      </c>
      <c r="O60" s="35"/>
      <c r="P60" s="35">
        <f t="shared" si="2"/>
        <v>0</v>
      </c>
    </row>
    <row r="61" spans="1:16" ht="15">
      <c r="A61" s="1"/>
      <c r="B61" s="1"/>
      <c r="C61" s="1"/>
      <c r="D61" s="1" t="s">
        <v>41</v>
      </c>
      <c r="E61" s="1"/>
      <c r="F61" s="35">
        <v>233.16</v>
      </c>
      <c r="G61" s="35"/>
      <c r="H61" s="35">
        <f t="shared" si="0"/>
        <v>166.84</v>
      </c>
      <c r="I61" s="35"/>
      <c r="J61" s="35"/>
      <c r="K61" s="35"/>
      <c r="L61" s="35">
        <f t="shared" si="1"/>
        <v>400</v>
      </c>
      <c r="M61" s="35"/>
      <c r="N61" s="35">
        <v>400</v>
      </c>
      <c r="O61" s="35"/>
      <c r="P61" s="35">
        <f t="shared" si="2"/>
        <v>0</v>
      </c>
    </row>
    <row r="62" spans="1:16" ht="15">
      <c r="A62" s="1"/>
      <c r="B62" s="1"/>
      <c r="C62" s="1"/>
      <c r="D62" s="1" t="s">
        <v>39</v>
      </c>
      <c r="E62" s="1"/>
      <c r="F62" s="35">
        <v>306</v>
      </c>
      <c r="G62" s="35"/>
      <c r="H62" s="35">
        <f t="shared" si="0"/>
        <v>0</v>
      </c>
      <c r="I62" s="35"/>
      <c r="J62" s="35"/>
      <c r="K62" s="35"/>
      <c r="L62" s="35">
        <f t="shared" si="1"/>
        <v>306</v>
      </c>
      <c r="M62" s="35"/>
      <c r="N62" s="35">
        <v>306</v>
      </c>
      <c r="O62" s="35"/>
      <c r="P62" s="35">
        <f t="shared" si="2"/>
        <v>0</v>
      </c>
    </row>
    <row r="63" spans="1:16" ht="15">
      <c r="A63" s="1"/>
      <c r="B63" s="1"/>
      <c r="C63" s="1"/>
      <c r="D63" s="1" t="s">
        <v>32</v>
      </c>
      <c r="E63" s="1"/>
      <c r="F63" s="37">
        <v>0</v>
      </c>
      <c r="G63" s="35"/>
      <c r="H63" s="37">
        <f t="shared" si="0"/>
        <v>100</v>
      </c>
      <c r="I63" s="35"/>
      <c r="J63" s="37"/>
      <c r="K63" s="35"/>
      <c r="L63" s="37">
        <f t="shared" si="1"/>
        <v>100</v>
      </c>
      <c r="M63" s="35"/>
      <c r="N63" s="37">
        <v>100</v>
      </c>
      <c r="O63" s="35"/>
      <c r="P63" s="37">
        <f t="shared" si="2"/>
        <v>0</v>
      </c>
    </row>
    <row r="64" spans="1:16" ht="15">
      <c r="A64" s="1"/>
      <c r="B64" s="1"/>
      <c r="C64" s="1" t="s">
        <v>107</v>
      </c>
      <c r="D64" s="1"/>
      <c r="E64" s="1"/>
      <c r="F64" s="37">
        <f>SUM(F43:F63)</f>
        <v>6133.459999999999</v>
      </c>
      <c r="G64" s="35"/>
      <c r="H64" s="37">
        <f>SUM(H43:H63)</f>
        <v>25661.539999999994</v>
      </c>
      <c r="I64" s="35"/>
      <c r="J64" s="37">
        <f>SUM(J43:J63)</f>
        <v>0</v>
      </c>
      <c r="K64" s="35"/>
      <c r="L64" s="37">
        <f>SUM(L43:L63)</f>
        <v>31795</v>
      </c>
      <c r="M64" s="35"/>
      <c r="N64" s="37">
        <f>SUM(N43:N63)</f>
        <v>31795</v>
      </c>
      <c r="O64" s="35"/>
      <c r="P64" s="37">
        <f>SUM(P43:P63)</f>
        <v>0</v>
      </c>
    </row>
    <row r="65" spans="1:16" s="6" customFormat="1" ht="22.5" customHeight="1">
      <c r="A65" s="16"/>
      <c r="B65" s="16" t="s">
        <v>108</v>
      </c>
      <c r="C65" s="16"/>
      <c r="D65" s="16"/>
      <c r="E65" s="16"/>
      <c r="F65" s="38">
        <f>+F41-F64</f>
        <v>49502.880000000005</v>
      </c>
      <c r="G65" s="38"/>
      <c r="H65" s="38">
        <f>+H41-H64</f>
        <v>-50279.87999999999</v>
      </c>
      <c r="I65" s="38"/>
      <c r="J65" s="38">
        <f>+J41-J64</f>
        <v>7100</v>
      </c>
      <c r="K65" s="38"/>
      <c r="L65" s="38">
        <f>+L41-L64</f>
        <v>6323</v>
      </c>
      <c r="M65" s="38"/>
      <c r="N65" s="38">
        <f>+N41-N64</f>
        <v>-777</v>
      </c>
      <c r="O65" s="38"/>
      <c r="P65" s="38">
        <f>+P41-P64</f>
        <v>7100</v>
      </c>
    </row>
    <row r="66" spans="1:16" ht="30" customHeight="1">
      <c r="A66" s="1"/>
      <c r="B66" s="1" t="s">
        <v>109</v>
      </c>
      <c r="C66" s="1"/>
      <c r="D66" s="1"/>
      <c r="E66" s="1"/>
      <c r="F66" s="35"/>
      <c r="G66" s="35"/>
      <c r="H66" s="35"/>
      <c r="I66" s="35"/>
      <c r="J66" s="35"/>
      <c r="K66" s="35"/>
      <c r="L66" s="35"/>
      <c r="M66" s="35"/>
      <c r="N66" s="35"/>
      <c r="O66" s="35"/>
      <c r="P66" s="35"/>
    </row>
    <row r="67" spans="1:16" ht="15">
      <c r="A67" s="1"/>
      <c r="B67" s="1"/>
      <c r="C67" s="1"/>
      <c r="D67" s="1" t="s">
        <v>52</v>
      </c>
      <c r="E67" s="1"/>
      <c r="F67" s="35"/>
      <c r="G67" s="35"/>
      <c r="H67" s="35"/>
      <c r="I67" s="35"/>
      <c r="J67" s="35"/>
      <c r="K67" s="35"/>
      <c r="L67" s="35"/>
      <c r="M67" s="35"/>
      <c r="N67" s="35"/>
      <c r="O67" s="35"/>
      <c r="P67" s="35"/>
    </row>
    <row r="68" spans="1:16" s="15" customFormat="1" ht="15">
      <c r="A68" s="14"/>
      <c r="B68" s="14"/>
      <c r="C68" s="14"/>
      <c r="D68" s="14"/>
      <c r="E68" s="14" t="s">
        <v>55</v>
      </c>
      <c r="F68" s="36">
        <v>0</v>
      </c>
      <c r="G68" s="36"/>
      <c r="H68" s="36">
        <f>+N68-F68</f>
        <v>25000</v>
      </c>
      <c r="I68" s="36"/>
      <c r="J68" s="36"/>
      <c r="K68" s="36"/>
      <c r="L68" s="36">
        <f>+F68+H68+J68</f>
        <v>25000</v>
      </c>
      <c r="M68" s="36"/>
      <c r="N68" s="36">
        <v>25000</v>
      </c>
      <c r="O68" s="36"/>
      <c r="P68" s="36">
        <f>+L68-N68</f>
        <v>0</v>
      </c>
    </row>
    <row r="69" spans="1:16" ht="15">
      <c r="A69" s="1"/>
      <c r="B69" s="1"/>
      <c r="C69" s="1"/>
      <c r="D69" s="1"/>
      <c r="E69" s="1" t="s">
        <v>53</v>
      </c>
      <c r="F69" s="35">
        <v>0</v>
      </c>
      <c r="G69" s="35"/>
      <c r="H69" s="35">
        <f>+N69-F69</f>
        <v>-20000</v>
      </c>
      <c r="I69" s="35"/>
      <c r="J69" s="35"/>
      <c r="K69" s="35"/>
      <c r="L69" s="35">
        <f>+F69+H69+J69</f>
        <v>-20000</v>
      </c>
      <c r="M69" s="35"/>
      <c r="N69" s="35">
        <v>-20000</v>
      </c>
      <c r="O69" s="35"/>
      <c r="P69" s="35">
        <f>+L69-N69</f>
        <v>0</v>
      </c>
    </row>
    <row r="70" spans="1:16" ht="15">
      <c r="A70" s="1"/>
      <c r="B70" s="1"/>
      <c r="C70" s="1"/>
      <c r="D70" s="1"/>
      <c r="E70" s="1" t="s">
        <v>54</v>
      </c>
      <c r="F70" s="37">
        <v>0</v>
      </c>
      <c r="G70" s="35"/>
      <c r="H70" s="37">
        <f>+N70-F70</f>
        <v>-5000</v>
      </c>
      <c r="I70" s="35"/>
      <c r="J70" s="37"/>
      <c r="K70" s="35"/>
      <c r="L70" s="37">
        <f>+F70+H70+J70</f>
        <v>-5000</v>
      </c>
      <c r="M70" s="35"/>
      <c r="N70" s="37">
        <v>-5000</v>
      </c>
      <c r="O70" s="35"/>
      <c r="P70" s="37">
        <f>+L70-N70</f>
        <v>0</v>
      </c>
    </row>
    <row r="71" spans="1:16" ht="15">
      <c r="A71" s="1"/>
      <c r="B71" s="1"/>
      <c r="C71" s="1"/>
      <c r="D71" s="1" t="s">
        <v>56</v>
      </c>
      <c r="E71" s="1"/>
      <c r="F71" s="35">
        <f>ROUND(SUM(F67:F70),5)</f>
        <v>0</v>
      </c>
      <c r="G71" s="35"/>
      <c r="H71" s="35">
        <f>ROUND(SUM(H67:H70),5)</f>
        <v>0</v>
      </c>
      <c r="I71" s="35"/>
      <c r="J71" s="35">
        <f>ROUND(SUM(J67:J70),5)</f>
        <v>0</v>
      </c>
      <c r="K71" s="35"/>
      <c r="L71" s="35">
        <f>ROUND(SUM(L67:L70),5)</f>
        <v>0</v>
      </c>
      <c r="M71" s="35"/>
      <c r="N71" s="35">
        <f>ROUND(SUM(N67:N70),5)</f>
        <v>0</v>
      </c>
      <c r="O71" s="35"/>
      <c r="P71" s="35">
        <f>ROUND(SUM(P67:P70),5)</f>
        <v>0</v>
      </c>
    </row>
    <row r="72" spans="1:16" ht="22.5" customHeight="1">
      <c r="A72" s="1"/>
      <c r="B72" s="1"/>
      <c r="C72" s="1"/>
      <c r="D72" s="1" t="s">
        <v>57</v>
      </c>
      <c r="E72" s="1"/>
      <c r="F72" s="35"/>
      <c r="G72" s="35"/>
      <c r="H72" s="35"/>
      <c r="I72" s="35"/>
      <c r="J72" s="35"/>
      <c r="K72" s="35"/>
      <c r="L72" s="35"/>
      <c r="M72" s="35"/>
      <c r="N72" s="35"/>
      <c r="O72" s="35"/>
      <c r="P72" s="35"/>
    </row>
    <row r="73" spans="1:16" ht="15">
      <c r="A73" s="1"/>
      <c r="B73" s="1"/>
      <c r="C73" s="1"/>
      <c r="D73" s="1"/>
      <c r="E73" s="1" t="s">
        <v>58</v>
      </c>
      <c r="F73" s="35">
        <v>0</v>
      </c>
      <c r="G73" s="35"/>
      <c r="H73" s="35">
        <f>+N73-F73</f>
        <v>-1575</v>
      </c>
      <c r="I73" s="35"/>
      <c r="J73" s="35"/>
      <c r="K73" s="35"/>
      <c r="L73" s="35">
        <f>+F73+H73+J73</f>
        <v>-1575</v>
      </c>
      <c r="M73" s="35"/>
      <c r="N73" s="35">
        <v>-1575</v>
      </c>
      <c r="O73" s="35"/>
      <c r="P73" s="35">
        <f>+L73-N73</f>
        <v>0</v>
      </c>
    </row>
    <row r="74" spans="1:16" ht="15">
      <c r="A74" s="1"/>
      <c r="B74" s="1"/>
      <c r="C74" s="1"/>
      <c r="D74" s="1"/>
      <c r="E74" s="1" t="s">
        <v>59</v>
      </c>
      <c r="F74" s="35">
        <v>0</v>
      </c>
      <c r="G74" s="35"/>
      <c r="H74" s="35">
        <f>+N74-F74</f>
        <v>0</v>
      </c>
      <c r="I74" s="35"/>
      <c r="J74" s="35"/>
      <c r="K74" s="35"/>
      <c r="L74" s="35">
        <f>+F74+H74+J74</f>
        <v>0</v>
      </c>
      <c r="M74" s="35"/>
      <c r="N74" s="35">
        <v>0</v>
      </c>
      <c r="O74" s="35"/>
      <c r="P74" s="35">
        <f>+L74-N74</f>
        <v>0</v>
      </c>
    </row>
    <row r="75" spans="1:16" ht="15">
      <c r="A75" s="1"/>
      <c r="B75" s="1"/>
      <c r="C75" s="1"/>
      <c r="D75" s="1"/>
      <c r="E75" s="1" t="s">
        <v>60</v>
      </c>
      <c r="F75" s="37">
        <v>0</v>
      </c>
      <c r="G75" s="35"/>
      <c r="H75" s="37">
        <f>+N75-F75</f>
        <v>1575</v>
      </c>
      <c r="I75" s="35"/>
      <c r="J75" s="37"/>
      <c r="K75" s="35"/>
      <c r="L75" s="37">
        <f>+F75+H75+J75</f>
        <v>1575</v>
      </c>
      <c r="M75" s="35"/>
      <c r="N75" s="37">
        <v>1575</v>
      </c>
      <c r="O75" s="35"/>
      <c r="P75" s="37">
        <f>+L75-N75</f>
        <v>0</v>
      </c>
    </row>
    <row r="76" spans="1:16" ht="15">
      <c r="A76" s="1"/>
      <c r="B76" s="1"/>
      <c r="C76" s="1"/>
      <c r="D76" s="1" t="s">
        <v>61</v>
      </c>
      <c r="E76" s="1"/>
      <c r="F76" s="37">
        <f>ROUND(SUM(F72:F75),5)</f>
        <v>0</v>
      </c>
      <c r="G76" s="35"/>
      <c r="H76" s="37">
        <f>ROUND(SUM(H72:H75),5)</f>
        <v>0</v>
      </c>
      <c r="I76" s="35"/>
      <c r="J76" s="37">
        <f>ROUND(SUM(J72:J75),5)</f>
        <v>0</v>
      </c>
      <c r="K76" s="35"/>
      <c r="L76" s="37">
        <f>ROUND(SUM(L72:L75),5)</f>
        <v>0</v>
      </c>
      <c r="M76" s="35"/>
      <c r="N76" s="37">
        <f>ROUND(SUM(N72:N75),5)</f>
        <v>0</v>
      </c>
      <c r="O76" s="35"/>
      <c r="P76" s="37">
        <f>ROUND(SUM(P72:P75),5)</f>
        <v>0</v>
      </c>
    </row>
    <row r="77" spans="1:16" ht="22.5" customHeight="1">
      <c r="A77" s="1"/>
      <c r="B77" s="1"/>
      <c r="C77" s="1"/>
      <c r="D77" s="1" t="s">
        <v>62</v>
      </c>
      <c r="E77" s="1"/>
      <c r="F77" s="35"/>
      <c r="G77" s="35"/>
      <c r="H77" s="35"/>
      <c r="I77" s="35"/>
      <c r="J77" s="35"/>
      <c r="K77" s="35"/>
      <c r="L77" s="35"/>
      <c r="M77" s="35"/>
      <c r="N77" s="35"/>
      <c r="O77" s="35"/>
      <c r="P77" s="35"/>
    </row>
    <row r="78" spans="1:16" ht="15">
      <c r="A78" s="1"/>
      <c r="B78" s="1"/>
      <c r="C78" s="1"/>
      <c r="D78" s="1"/>
      <c r="E78" s="1" t="s">
        <v>63</v>
      </c>
      <c r="F78" s="35">
        <v>1794.76</v>
      </c>
      <c r="G78" s="35"/>
      <c r="H78" s="35">
        <f>+N78-F78</f>
        <v>1297.24</v>
      </c>
      <c r="I78" s="35"/>
      <c r="J78" s="35"/>
      <c r="K78" s="35"/>
      <c r="L78" s="35">
        <f>+F78+H78+J78</f>
        <v>3092</v>
      </c>
      <c r="M78" s="35"/>
      <c r="N78" s="35">
        <v>3092</v>
      </c>
      <c r="O78" s="35"/>
      <c r="P78" s="35">
        <f>+L78-N78</f>
        <v>0</v>
      </c>
    </row>
    <row r="79" spans="1:16" ht="15">
      <c r="A79" s="1"/>
      <c r="B79" s="1"/>
      <c r="C79" s="1"/>
      <c r="D79" s="1"/>
      <c r="E79" s="1" t="s">
        <v>64</v>
      </c>
      <c r="F79" s="37">
        <v>-1794.76</v>
      </c>
      <c r="G79" s="35"/>
      <c r="H79" s="37">
        <f>+N79-F79</f>
        <v>-1297.24</v>
      </c>
      <c r="I79" s="35"/>
      <c r="J79" s="37"/>
      <c r="K79" s="35"/>
      <c r="L79" s="37">
        <f>+F79+H79+J79</f>
        <v>-3092</v>
      </c>
      <c r="M79" s="35"/>
      <c r="N79" s="37">
        <v>-3092</v>
      </c>
      <c r="O79" s="35"/>
      <c r="P79" s="37">
        <f>+L79-N79</f>
        <v>0</v>
      </c>
    </row>
    <row r="80" spans="1:16" ht="15">
      <c r="A80" s="1"/>
      <c r="B80" s="1"/>
      <c r="C80" s="1"/>
      <c r="D80" s="1" t="s">
        <v>65</v>
      </c>
      <c r="E80" s="1"/>
      <c r="F80" s="37">
        <f>ROUND(SUM(F77:F79),5)</f>
        <v>0</v>
      </c>
      <c r="G80" s="35"/>
      <c r="H80" s="37">
        <f>+N80-F80</f>
        <v>0</v>
      </c>
      <c r="I80" s="35"/>
      <c r="J80" s="37"/>
      <c r="K80" s="35"/>
      <c r="L80" s="37">
        <f>+F80+H80+J80</f>
        <v>0</v>
      </c>
      <c r="M80" s="35"/>
      <c r="N80" s="37">
        <f>ROUND(SUM(N77:N79),5)</f>
        <v>0</v>
      </c>
      <c r="O80" s="35"/>
      <c r="P80" s="37">
        <f>+L80-N80</f>
        <v>0</v>
      </c>
    </row>
    <row r="81" spans="1:16" ht="15">
      <c r="A81" s="1"/>
      <c r="B81" s="1"/>
      <c r="C81" s="1" t="s">
        <v>110</v>
      </c>
      <c r="D81" s="1"/>
      <c r="E81" s="1"/>
      <c r="F81" s="37">
        <f>+F71+F76+F80</f>
        <v>0</v>
      </c>
      <c r="G81" s="35"/>
      <c r="H81" s="37">
        <f>+H71+H76+H80</f>
        <v>0</v>
      </c>
      <c r="I81" s="35"/>
      <c r="J81" s="37">
        <f>+J71+J76+J80</f>
        <v>0</v>
      </c>
      <c r="K81" s="35"/>
      <c r="L81" s="37">
        <f>+L71+L76+L80</f>
        <v>0</v>
      </c>
      <c r="M81" s="35"/>
      <c r="N81" s="37">
        <f>+N71+N76+N80</f>
        <v>0</v>
      </c>
      <c r="O81" s="35"/>
      <c r="P81" s="37">
        <f>+P71+P76+P80</f>
        <v>0</v>
      </c>
    </row>
    <row r="82" spans="2:16" s="18" customFormat="1" ht="22.5" customHeight="1" thickBot="1">
      <c r="B82" s="16" t="s">
        <v>66</v>
      </c>
      <c r="C82" s="16"/>
      <c r="D82" s="16"/>
      <c r="E82" s="16"/>
      <c r="F82" s="39">
        <f>+F65+F81</f>
        <v>49502.880000000005</v>
      </c>
      <c r="G82" s="38"/>
      <c r="H82" s="39">
        <f>+H65+H81</f>
        <v>-50279.87999999999</v>
      </c>
      <c r="I82" s="38"/>
      <c r="J82" s="39">
        <f>+J65+J81</f>
        <v>7100</v>
      </c>
      <c r="K82" s="38"/>
      <c r="L82" s="39">
        <f>+L65+L81</f>
        <v>6323</v>
      </c>
      <c r="M82" s="38"/>
      <c r="N82" s="39">
        <f>+N65+N81</f>
        <v>-777</v>
      </c>
      <c r="O82" s="38"/>
      <c r="P82" s="39">
        <f>+P65+P81</f>
        <v>7100</v>
      </c>
    </row>
    <row r="83" spans="6:16" ht="15.75" thickTop="1">
      <c r="F83" s="40"/>
      <c r="G83" s="40"/>
      <c r="H83" s="40"/>
      <c r="I83" s="40"/>
      <c r="J83" s="40"/>
      <c r="K83" s="40"/>
      <c r="L83" s="40"/>
      <c r="M83" s="40"/>
      <c r="N83" s="40"/>
      <c r="O83" s="40"/>
      <c r="P83" s="40"/>
    </row>
    <row r="84" spans="1:16" ht="15">
      <c r="A84" s="4" t="s">
        <v>101</v>
      </c>
      <c r="F84" s="42">
        <v>16609.84</v>
      </c>
      <c r="G84" s="40"/>
      <c r="H84" s="40"/>
      <c r="I84" s="40"/>
      <c r="J84" s="40"/>
      <c r="K84" s="40"/>
      <c r="L84" s="41" t="s">
        <v>102</v>
      </c>
      <c r="M84" s="40"/>
      <c r="N84" s="40"/>
      <c r="O84" s="40"/>
      <c r="P84" s="45">
        <v>596</v>
      </c>
    </row>
    <row r="85" spans="1:16" ht="15">
      <c r="A85" s="4" t="s">
        <v>103</v>
      </c>
      <c r="F85" s="42">
        <v>-1794.76</v>
      </c>
      <c r="G85" s="40"/>
      <c r="H85" s="40"/>
      <c r="I85" s="40"/>
      <c r="J85" s="40"/>
      <c r="K85" s="40"/>
      <c r="L85" s="41" t="s">
        <v>99</v>
      </c>
      <c r="M85" s="40"/>
      <c r="N85" s="40"/>
      <c r="O85" s="40"/>
      <c r="P85" s="46">
        <f>+P86-P84</f>
        <v>62</v>
      </c>
    </row>
    <row r="86" spans="1:16" ht="15.75" thickBot="1">
      <c r="A86" s="4" t="s">
        <v>115</v>
      </c>
      <c r="F86" s="43">
        <v>1000</v>
      </c>
      <c r="G86" s="40"/>
      <c r="H86" s="40"/>
      <c r="I86" s="40"/>
      <c r="J86" s="40"/>
      <c r="K86" s="40"/>
      <c r="L86" s="41" t="s">
        <v>100</v>
      </c>
      <c r="M86" s="40"/>
      <c r="N86" s="40"/>
      <c r="O86" s="40"/>
      <c r="P86" s="47">
        <v>658</v>
      </c>
    </row>
    <row r="87" spans="1:16" ht="16.5" thickBot="1" thickTop="1">
      <c r="A87" s="4" t="s">
        <v>116</v>
      </c>
      <c r="F87" s="44">
        <f>SUM(F82:F86)</f>
        <v>65317.96</v>
      </c>
      <c r="G87" s="40"/>
      <c r="H87" s="40"/>
      <c r="I87" s="40"/>
      <c r="J87" s="40"/>
      <c r="K87" s="40"/>
      <c r="L87" s="40"/>
      <c r="M87" s="40"/>
      <c r="N87" s="40"/>
      <c r="O87" s="40"/>
      <c r="P87" s="40"/>
    </row>
    <row r="88" ht="15.75" thickTop="1"/>
    <row r="90" spans="6:14" ht="15">
      <c r="F90" s="48"/>
      <c r="G90" s="48"/>
      <c r="H90" s="48"/>
      <c r="I90" s="48"/>
      <c r="J90" s="48"/>
      <c r="K90" s="48"/>
      <c r="L90" s="48"/>
      <c r="M90" s="48"/>
      <c r="N90" s="48"/>
    </row>
    <row r="91" spans="6:14" ht="15">
      <c r="F91" s="48"/>
      <c r="G91" s="48"/>
      <c r="H91" s="48"/>
      <c r="I91" s="48"/>
      <c r="J91" s="48"/>
      <c r="K91" s="48"/>
      <c r="L91" s="48"/>
      <c r="M91" s="48"/>
      <c r="N91" s="48"/>
    </row>
    <row r="92" spans="1:16" s="17" customFormat="1" ht="15">
      <c r="A92" s="33" t="s">
        <v>79</v>
      </c>
      <c r="B92" s="33"/>
      <c r="C92" s="33"/>
      <c r="D92" s="49"/>
      <c r="E92" s="49"/>
      <c r="F92" s="50" t="s">
        <v>80</v>
      </c>
      <c r="G92" s="49"/>
      <c r="H92" s="50"/>
      <c r="I92" s="49"/>
      <c r="J92" s="50"/>
      <c r="K92" s="49"/>
      <c r="L92" s="50"/>
      <c r="M92" s="49"/>
      <c r="N92" s="50"/>
      <c r="O92" s="34"/>
      <c r="P92" s="34"/>
    </row>
    <row r="93" spans="1:16" s="17" customFormat="1" ht="15">
      <c r="A93" s="33"/>
      <c r="B93" s="33"/>
      <c r="C93" s="33"/>
      <c r="D93" s="49"/>
      <c r="E93" s="49"/>
      <c r="F93" s="50"/>
      <c r="G93" s="49"/>
      <c r="H93" s="50"/>
      <c r="I93" s="49"/>
      <c r="J93" s="50"/>
      <c r="K93" s="49"/>
      <c r="L93" s="50"/>
      <c r="M93" s="49"/>
      <c r="N93" s="50"/>
      <c r="O93" s="34"/>
      <c r="P93" s="34"/>
    </row>
    <row r="94" spans="1:16" s="17" customFormat="1" ht="15">
      <c r="A94" s="33" t="s">
        <v>81</v>
      </c>
      <c r="B94" s="33"/>
      <c r="C94" s="33"/>
      <c r="D94" s="49"/>
      <c r="E94" s="49"/>
      <c r="F94" s="50" t="s">
        <v>82</v>
      </c>
      <c r="G94" s="49"/>
      <c r="H94" s="50"/>
      <c r="I94" s="49"/>
      <c r="J94" s="50"/>
      <c r="K94" s="49"/>
      <c r="L94" s="50"/>
      <c r="M94" s="49"/>
      <c r="N94" s="50"/>
      <c r="O94" s="34"/>
      <c r="P94" s="34"/>
    </row>
    <row r="95" spans="1:16" s="17" customFormat="1" ht="15">
      <c r="A95" s="33"/>
      <c r="B95" s="33"/>
      <c r="C95" s="33"/>
      <c r="D95" s="49"/>
      <c r="E95" s="49"/>
      <c r="F95" s="50"/>
      <c r="G95" s="49"/>
      <c r="H95" s="50"/>
      <c r="I95" s="49"/>
      <c r="J95" s="50"/>
      <c r="K95" s="49"/>
      <c r="L95" s="50"/>
      <c r="M95" s="49"/>
      <c r="N95" s="50"/>
      <c r="O95" s="34"/>
      <c r="P95" s="34"/>
    </row>
    <row r="96" spans="1:16" s="17" customFormat="1" ht="15">
      <c r="A96" s="33" t="s">
        <v>83</v>
      </c>
      <c r="B96" s="33"/>
      <c r="C96" s="33"/>
      <c r="D96" s="49"/>
      <c r="E96" s="49"/>
      <c r="F96" s="50" t="s">
        <v>84</v>
      </c>
      <c r="G96" s="49"/>
      <c r="H96" s="50"/>
      <c r="I96" s="49"/>
      <c r="J96" s="50"/>
      <c r="K96" s="49"/>
      <c r="L96" s="50"/>
      <c r="M96" s="49"/>
      <c r="N96" s="50"/>
      <c r="O96" s="34"/>
      <c r="P96" s="34"/>
    </row>
    <row r="97" spans="1:16" s="17" customFormat="1" ht="15">
      <c r="A97" s="33"/>
      <c r="B97" s="33"/>
      <c r="C97" s="33"/>
      <c r="D97" s="49"/>
      <c r="E97" s="49"/>
      <c r="F97" s="50"/>
      <c r="G97" s="49"/>
      <c r="H97" s="50"/>
      <c r="I97" s="49"/>
      <c r="J97" s="50"/>
      <c r="K97" s="49"/>
      <c r="L97" s="50"/>
      <c r="M97" s="49"/>
      <c r="N97" s="50"/>
      <c r="O97" s="34"/>
      <c r="P97" s="34"/>
    </row>
    <row r="98" spans="1:16" s="17" customFormat="1" ht="15">
      <c r="A98" s="33" t="s">
        <v>85</v>
      </c>
      <c r="B98" s="33"/>
      <c r="C98" s="33"/>
      <c r="D98" s="49"/>
      <c r="E98" s="49"/>
      <c r="F98" s="50" t="s">
        <v>86</v>
      </c>
      <c r="G98" s="49"/>
      <c r="H98" s="50"/>
      <c r="I98" s="49"/>
      <c r="J98" s="50"/>
      <c r="K98" s="49"/>
      <c r="L98" s="50"/>
      <c r="M98" s="49"/>
      <c r="N98" s="50"/>
      <c r="O98" s="34"/>
      <c r="P98" s="34"/>
    </row>
    <row r="99" spans="1:16" s="17" customFormat="1" ht="15">
      <c r="A99" s="33"/>
      <c r="B99" s="33"/>
      <c r="C99" s="33"/>
      <c r="D99" s="49"/>
      <c r="E99" s="49"/>
      <c r="F99" s="50"/>
      <c r="G99" s="49"/>
      <c r="H99" s="50"/>
      <c r="I99" s="49"/>
      <c r="J99" s="50"/>
      <c r="K99" s="49"/>
      <c r="L99" s="50"/>
      <c r="M99" s="49"/>
      <c r="N99" s="50"/>
      <c r="O99" s="34"/>
      <c r="P99" s="34"/>
    </row>
    <row r="100" spans="1:16" s="17" customFormat="1" ht="15">
      <c r="A100" s="33" t="s">
        <v>87</v>
      </c>
      <c r="B100" s="33"/>
      <c r="C100" s="33"/>
      <c r="D100" s="49"/>
      <c r="E100" s="49"/>
      <c r="F100" s="50" t="s">
        <v>88</v>
      </c>
      <c r="G100" s="49"/>
      <c r="H100" s="50"/>
      <c r="I100" s="49"/>
      <c r="J100" s="50"/>
      <c r="K100" s="49"/>
      <c r="L100" s="50"/>
      <c r="M100" s="49"/>
      <c r="N100" s="50"/>
      <c r="O100" s="34"/>
      <c r="P100" s="34"/>
    </row>
    <row r="101" spans="1:16" s="17" customFormat="1" ht="15">
      <c r="A101" s="33"/>
      <c r="B101" s="33"/>
      <c r="C101" s="33"/>
      <c r="D101" s="49"/>
      <c r="E101" s="49"/>
      <c r="F101" s="50"/>
      <c r="G101" s="49"/>
      <c r="H101" s="50"/>
      <c r="I101" s="49"/>
      <c r="J101" s="50"/>
      <c r="K101" s="49"/>
      <c r="L101" s="50"/>
      <c r="M101" s="49"/>
      <c r="N101" s="50"/>
      <c r="O101" s="34"/>
      <c r="P101" s="34"/>
    </row>
    <row r="102" spans="1:16" s="17" customFormat="1" ht="15">
      <c r="A102" s="33" t="s">
        <v>89</v>
      </c>
      <c r="B102" s="33"/>
      <c r="C102" s="33"/>
      <c r="D102" s="49"/>
      <c r="E102" s="49"/>
      <c r="F102" s="50" t="s">
        <v>90</v>
      </c>
      <c r="G102" s="49"/>
      <c r="H102" s="50"/>
      <c r="I102" s="49"/>
      <c r="J102" s="50"/>
      <c r="K102" s="49"/>
      <c r="L102" s="50"/>
      <c r="M102" s="49"/>
      <c r="N102" s="50"/>
      <c r="O102" s="34"/>
      <c r="P102" s="34"/>
    </row>
    <row r="103" spans="1:14" s="17" customFormat="1" ht="15">
      <c r="A103" s="19"/>
      <c r="B103" s="19"/>
      <c r="C103" s="19"/>
      <c r="D103" s="48"/>
      <c r="E103" s="51"/>
      <c r="F103" s="48"/>
      <c r="G103" s="51"/>
      <c r="H103" s="48"/>
      <c r="I103" s="51"/>
      <c r="J103" s="48"/>
      <c r="K103" s="51"/>
      <c r="L103" s="48"/>
      <c r="M103" s="51"/>
      <c r="N103" s="48"/>
    </row>
    <row r="104" spans="1:14" s="17" customFormat="1" ht="15.75" thickBot="1">
      <c r="A104" s="19"/>
      <c r="B104" s="19"/>
      <c r="C104" s="19"/>
      <c r="D104" s="48"/>
      <c r="E104" s="51"/>
      <c r="F104" s="48"/>
      <c r="G104" s="51"/>
      <c r="H104" s="48"/>
      <c r="I104" s="51"/>
      <c r="J104" s="48"/>
      <c r="K104" s="51"/>
      <c r="L104" s="48"/>
      <c r="M104" s="51"/>
      <c r="N104" s="48"/>
    </row>
    <row r="105" spans="1:14" s="17" customFormat="1" ht="21" customHeight="1">
      <c r="A105" s="20" t="s">
        <v>91</v>
      </c>
      <c r="B105" s="21"/>
      <c r="C105" s="21"/>
      <c r="D105" s="52"/>
      <c r="E105" s="53"/>
      <c r="F105" s="52"/>
      <c r="G105" s="53"/>
      <c r="H105" s="52"/>
      <c r="I105" s="53"/>
      <c r="J105" s="52"/>
      <c r="K105" s="53"/>
      <c r="L105" s="52"/>
      <c r="M105" s="53"/>
      <c r="N105" s="54"/>
    </row>
    <row r="106" spans="1:14" s="17" customFormat="1" ht="15">
      <c r="A106" s="22"/>
      <c r="B106" s="23"/>
      <c r="C106" s="23"/>
      <c r="D106" s="55"/>
      <c r="E106" s="56"/>
      <c r="F106" s="55"/>
      <c r="G106" s="56"/>
      <c r="H106" s="55"/>
      <c r="I106" s="56"/>
      <c r="J106" s="55"/>
      <c r="K106" s="56"/>
      <c r="L106" s="55"/>
      <c r="M106" s="56"/>
      <c r="N106" s="57"/>
    </row>
    <row r="107" spans="1:14" s="17" customFormat="1" ht="15">
      <c r="A107" s="58"/>
      <c r="B107" s="24" t="s">
        <v>92</v>
      </c>
      <c r="C107" s="25" t="s">
        <v>93</v>
      </c>
      <c r="D107" s="59"/>
      <c r="E107" s="60"/>
      <c r="F107" s="59"/>
      <c r="G107" s="60"/>
      <c r="H107" s="59"/>
      <c r="I107" s="60"/>
      <c r="J107" s="59"/>
      <c r="K107" s="60"/>
      <c r="L107" s="59"/>
      <c r="M107" s="60"/>
      <c r="N107" s="61"/>
    </row>
    <row r="108" spans="1:14" s="17" customFormat="1" ht="15">
      <c r="A108" s="58"/>
      <c r="B108" s="25"/>
      <c r="C108" s="25"/>
      <c r="D108" s="59"/>
      <c r="E108" s="60"/>
      <c r="F108" s="59"/>
      <c r="G108" s="60"/>
      <c r="H108" s="59"/>
      <c r="I108" s="60"/>
      <c r="J108" s="59"/>
      <c r="K108" s="60"/>
      <c r="L108" s="59"/>
      <c r="M108" s="60"/>
      <c r="N108" s="61"/>
    </row>
    <row r="109" spans="1:14" s="17" customFormat="1" ht="31.5" customHeight="1">
      <c r="A109" s="58"/>
      <c r="B109" s="24" t="s">
        <v>94</v>
      </c>
      <c r="C109" s="91" t="s">
        <v>95</v>
      </c>
      <c r="D109" s="91"/>
      <c r="E109" s="91"/>
      <c r="F109" s="91"/>
      <c r="G109" s="91"/>
      <c r="H109" s="91"/>
      <c r="I109" s="91"/>
      <c r="J109" s="91"/>
      <c r="K109" s="91"/>
      <c r="L109" s="91"/>
      <c r="M109" s="91"/>
      <c r="N109" s="92"/>
    </row>
    <row r="110" spans="1:14" s="17" customFormat="1" ht="15">
      <c r="A110" s="58"/>
      <c r="B110" s="25"/>
      <c r="C110" s="25"/>
      <c r="D110" s="59"/>
      <c r="E110" s="60"/>
      <c r="F110" s="59"/>
      <c r="G110" s="60"/>
      <c r="H110" s="59"/>
      <c r="I110" s="60"/>
      <c r="J110" s="59"/>
      <c r="K110" s="60"/>
      <c r="L110" s="59"/>
      <c r="M110" s="60"/>
      <c r="N110" s="61"/>
    </row>
    <row r="111" spans="1:14" s="17" customFormat="1" ht="15">
      <c r="A111" s="58"/>
      <c r="B111" s="24" t="s">
        <v>96</v>
      </c>
      <c r="C111" s="25" t="s">
        <v>97</v>
      </c>
      <c r="D111" s="59"/>
      <c r="E111" s="60"/>
      <c r="F111" s="59"/>
      <c r="G111" s="60"/>
      <c r="H111" s="59"/>
      <c r="I111" s="60"/>
      <c r="J111" s="59"/>
      <c r="K111" s="60"/>
      <c r="L111" s="59"/>
      <c r="M111" s="60"/>
      <c r="N111" s="61"/>
    </row>
    <row r="112" spans="1:16" ht="15">
      <c r="A112" s="26"/>
      <c r="B112" s="27"/>
      <c r="C112" s="27"/>
      <c r="D112" s="55"/>
      <c r="E112" s="56"/>
      <c r="F112" s="55"/>
      <c r="G112" s="56"/>
      <c r="H112" s="55"/>
      <c r="I112" s="56"/>
      <c r="J112" s="55"/>
      <c r="K112" s="56"/>
      <c r="L112" s="55"/>
      <c r="M112" s="56"/>
      <c r="N112" s="57"/>
      <c r="O112"/>
      <c r="P112"/>
    </row>
    <row r="113" spans="1:16" ht="15.75" thickBot="1">
      <c r="A113" s="28"/>
      <c r="B113" s="29"/>
      <c r="C113" s="29"/>
      <c r="D113" s="62"/>
      <c r="E113" s="63"/>
      <c r="F113" s="30" t="s">
        <v>98</v>
      </c>
      <c r="G113" s="63"/>
      <c r="H113" s="62"/>
      <c r="I113" s="63"/>
      <c r="J113" s="62"/>
      <c r="K113" s="63"/>
      <c r="L113" s="62"/>
      <c r="M113" s="63"/>
      <c r="N113" s="64"/>
      <c r="O113"/>
      <c r="P113"/>
    </row>
  </sheetData>
  <sheetProtection/>
  <mergeCells count="6">
    <mergeCell ref="C109:N109"/>
    <mergeCell ref="A1:P1"/>
    <mergeCell ref="A2:P2"/>
    <mergeCell ref="A3:P3"/>
    <mergeCell ref="A4:P4"/>
    <mergeCell ref="F6:P6"/>
  </mergeCells>
  <printOptions/>
  <pageMargins left="0.44" right="0.25" top="0.75" bottom="0.75" header="0.3" footer="0.3"/>
  <pageSetup fitToHeight="2" horizontalDpi="600" verticalDpi="600" orientation="portrait" scale="70" r:id="rId1"/>
  <headerFooter alignWithMargins="0">
    <oddFooter>&amp;R&amp;"Arial,Bold"&amp;8 Page &amp;P of &amp;N</oddFooter>
  </headerFooter>
  <rowBreaks count="1" manualBreakCount="1">
    <brk id="65" max="255"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dc:creator>
  <cp:keywords/>
  <dc:description/>
  <cp:lastModifiedBy>Jim</cp:lastModifiedBy>
  <cp:lastPrinted>2013-10-06T14:45:41Z</cp:lastPrinted>
  <dcterms:created xsi:type="dcterms:W3CDTF">2012-09-09T12:15:18Z</dcterms:created>
  <dcterms:modified xsi:type="dcterms:W3CDTF">2013-10-09T01:55:12Z</dcterms:modified>
  <cp:category/>
  <cp:version/>
  <cp:contentType/>
  <cp:contentStatus/>
</cp:coreProperties>
</file>